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\Projects\03_Southern\IA5000EI\21 Deliverables\230517 Sodic Soil Assessment Report\"/>
    </mc:Choice>
  </mc:AlternateContent>
  <xr:revisionPtr revIDLastSave="0" documentId="13_ncr:1_{05DA5A76-7BCC-49A9-9711-5D1034330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Results In Order Orig" sheetId="1" r:id="rId1"/>
    <sheet name="All Data" sheetId="4" r:id="rId2"/>
    <sheet name="All Data by Borehole" sheetId="5" r:id="rId3"/>
    <sheet name="All Data by Depth" sheetId="6" r:id="rId4"/>
    <sheet name="Summary of Averages" sheetId="7" r:id="rId5"/>
    <sheet name="PSA Results Hydrometer" sheetId="9" r:id="rId6"/>
    <sheet name="ESP and Dispersion Plot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9" i="6" l="1"/>
  <c r="AB9" i="7" s="1"/>
  <c r="AX66" i="6"/>
  <c r="AX54" i="6"/>
  <c r="AX42" i="6"/>
  <c r="AX30" i="6"/>
  <c r="AX18" i="6"/>
  <c r="M7" i="9"/>
  <c r="M8" i="9"/>
  <c r="M9" i="9"/>
  <c r="M10" i="9"/>
  <c r="M6" i="9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9" i="4"/>
  <c r="BK55" i="5"/>
  <c r="BK54" i="5"/>
  <c r="BK53" i="5"/>
  <c r="BK52" i="5"/>
  <c r="BK51" i="5"/>
  <c r="BK49" i="5"/>
  <c r="BK48" i="5"/>
  <c r="BK47" i="5"/>
  <c r="BK46" i="5"/>
  <c r="BK45" i="5"/>
  <c r="BK43" i="5"/>
  <c r="BK42" i="5"/>
  <c r="BK41" i="5"/>
  <c r="BK40" i="5"/>
  <c r="BK39" i="5"/>
  <c r="BK37" i="5"/>
  <c r="BK36" i="5"/>
  <c r="BK35" i="5"/>
  <c r="BK34" i="5"/>
  <c r="BK33" i="5"/>
  <c r="BK31" i="5"/>
  <c r="BK30" i="5"/>
  <c r="BK29" i="5"/>
  <c r="BK28" i="5"/>
  <c r="BK27" i="5"/>
  <c r="BK25" i="5"/>
  <c r="BK24" i="5"/>
  <c r="BK23" i="5"/>
  <c r="BK22" i="5"/>
  <c r="BK21" i="5"/>
  <c r="BK19" i="5"/>
  <c r="BK18" i="5"/>
  <c r="BK17" i="5"/>
  <c r="BK16" i="5"/>
  <c r="BK15" i="5"/>
  <c r="BK10" i="5"/>
  <c r="BK11" i="5"/>
  <c r="BK12" i="5"/>
  <c r="BK13" i="5"/>
  <c r="BK9" i="5"/>
  <c r="BB6" i="7"/>
  <c r="BB8" i="7"/>
  <c r="BB9" i="7"/>
  <c r="BB10" i="7"/>
  <c r="BB11" i="7"/>
  <c r="BB12" i="7"/>
  <c r="AW6" i="7"/>
  <c r="AX6" i="7"/>
  <c r="AY6" i="7"/>
  <c r="AZ6" i="7"/>
  <c r="BA6" i="7"/>
  <c r="AW8" i="7"/>
  <c r="AX8" i="7"/>
  <c r="AY8" i="7"/>
  <c r="AZ8" i="7"/>
  <c r="BA8" i="7"/>
  <c r="AW9" i="7"/>
  <c r="AX9" i="7"/>
  <c r="AY9" i="7"/>
  <c r="AZ9" i="7"/>
  <c r="BA9" i="7"/>
  <c r="AW10" i="7"/>
  <c r="AX10" i="7"/>
  <c r="AY10" i="7"/>
  <c r="AZ10" i="7"/>
  <c r="BA10" i="7"/>
  <c r="AW11" i="7"/>
  <c r="AX11" i="7"/>
  <c r="AY11" i="7"/>
  <c r="AZ11" i="7"/>
  <c r="BA11" i="7"/>
  <c r="AW12" i="7"/>
  <c r="AX12" i="7"/>
  <c r="AY12" i="7"/>
  <c r="AZ12" i="7"/>
  <c r="BA12" i="7"/>
  <c r="BK64" i="6"/>
  <c r="BK63" i="6"/>
  <c r="BK62" i="6"/>
  <c r="BK61" i="6"/>
  <c r="BK60" i="6"/>
  <c r="BK59" i="6"/>
  <c r="BK58" i="6"/>
  <c r="BK57" i="6"/>
  <c r="BK65" i="6" s="1"/>
  <c r="BK52" i="6"/>
  <c r="BK51" i="6"/>
  <c r="BK50" i="6"/>
  <c r="BK49" i="6"/>
  <c r="BK48" i="6"/>
  <c r="BK47" i="6"/>
  <c r="BK46" i="6"/>
  <c r="BK45" i="6"/>
  <c r="BK53" i="6" s="1"/>
  <c r="BK40" i="6"/>
  <c r="BK39" i="6"/>
  <c r="BK38" i="6"/>
  <c r="BK37" i="6"/>
  <c r="BK36" i="6"/>
  <c r="BK35" i="6"/>
  <c r="BK34" i="6"/>
  <c r="BK33" i="6"/>
  <c r="BK41" i="6" s="1"/>
  <c r="BK28" i="6"/>
  <c r="BK27" i="6"/>
  <c r="BK26" i="6"/>
  <c r="BK25" i="6"/>
  <c r="BK24" i="6"/>
  <c r="BK23" i="6"/>
  <c r="BK22" i="6"/>
  <c r="BK21" i="6"/>
  <c r="BK29" i="6" s="1"/>
  <c r="BK17" i="6"/>
  <c r="BK10" i="6"/>
  <c r="BK11" i="6"/>
  <c r="BK12" i="6"/>
  <c r="BK13" i="6"/>
  <c r="BK14" i="6"/>
  <c r="BK15" i="6"/>
  <c r="BK16" i="6"/>
  <c r="BK9" i="6"/>
  <c r="BJ65" i="6"/>
  <c r="BI65" i="6"/>
  <c r="BH65" i="6"/>
  <c r="BG65" i="6"/>
  <c r="BJ53" i="6"/>
  <c r="BI53" i="6"/>
  <c r="BH53" i="6"/>
  <c r="BG53" i="6"/>
  <c r="BJ41" i="6"/>
  <c r="BI41" i="6"/>
  <c r="BH41" i="6"/>
  <c r="BG41" i="6"/>
  <c r="BJ29" i="6"/>
  <c r="BI29" i="6"/>
  <c r="BH29" i="6"/>
  <c r="BG29" i="6"/>
  <c r="BJ17" i="6"/>
  <c r="BI17" i="6"/>
  <c r="BH17" i="6"/>
  <c r="BG17" i="6"/>
  <c r="AO12" i="7"/>
  <c r="AO11" i="7"/>
  <c r="AO10" i="7"/>
  <c r="AO9" i="7"/>
  <c r="AO8" i="7"/>
  <c r="AN12" i="7"/>
  <c r="AN11" i="7"/>
  <c r="AN10" i="7"/>
  <c r="AN9" i="7"/>
  <c r="AN8" i="7"/>
  <c r="AU12" i="7"/>
  <c r="AU11" i="7"/>
  <c r="AU10" i="7"/>
  <c r="AU9" i="7"/>
  <c r="AU8" i="7"/>
  <c r="AB11" i="7"/>
  <c r="AB8" i="7"/>
  <c r="AP12" i="7"/>
  <c r="AP11" i="7"/>
  <c r="AP10" i="7"/>
  <c r="AP9" i="7"/>
  <c r="AP8" i="7"/>
  <c r="AR6" i="7"/>
  <c r="AS6" i="7"/>
  <c r="AT6" i="7"/>
  <c r="AU6" i="7"/>
  <c r="AR8" i="7"/>
  <c r="AS8" i="7"/>
  <c r="AT8" i="7"/>
  <c r="AR9" i="7"/>
  <c r="AS9" i="7"/>
  <c r="AT9" i="7"/>
  <c r="AR10" i="7"/>
  <c r="AS10" i="7"/>
  <c r="AT10" i="7"/>
  <c r="AR11" i="7"/>
  <c r="AS11" i="7"/>
  <c r="AT11" i="7"/>
  <c r="AR12" i="7"/>
  <c r="AS12" i="7"/>
  <c r="AT12" i="7"/>
  <c r="G8" i="7"/>
  <c r="H8" i="7"/>
  <c r="I8" i="7"/>
  <c r="J8" i="7"/>
  <c r="S8" i="7"/>
  <c r="Y8" i="7"/>
  <c r="AC8" i="7"/>
  <c r="G9" i="7"/>
  <c r="H9" i="7"/>
  <c r="I9" i="7"/>
  <c r="J9" i="7"/>
  <c r="P9" i="7"/>
  <c r="T9" i="7"/>
  <c r="AI9" i="7"/>
  <c r="AJ9" i="7"/>
  <c r="G10" i="7"/>
  <c r="H10" i="7"/>
  <c r="I10" i="7"/>
  <c r="J10" i="7"/>
  <c r="AI10" i="7"/>
  <c r="AJ10" i="7"/>
  <c r="AL10" i="7"/>
  <c r="F11" i="7"/>
  <c r="G11" i="7"/>
  <c r="H11" i="7"/>
  <c r="I11" i="7"/>
  <c r="J11" i="7"/>
  <c r="S11" i="7"/>
  <c r="Y11" i="7"/>
  <c r="AC11" i="7"/>
  <c r="AI11" i="7"/>
  <c r="AJ11" i="7"/>
  <c r="G12" i="7"/>
  <c r="H12" i="7"/>
  <c r="I12" i="7"/>
  <c r="J12" i="7"/>
  <c r="P12" i="7"/>
  <c r="S12" i="7"/>
  <c r="AI12" i="7"/>
  <c r="AJ12" i="7"/>
  <c r="B8" i="7"/>
  <c r="AG6" i="7"/>
  <c r="AI6" i="7"/>
  <c r="AJ6" i="7"/>
  <c r="AL6" i="7"/>
  <c r="AN6" i="7"/>
  <c r="AO6" i="7"/>
  <c r="AP6" i="7"/>
  <c r="AG7" i="7"/>
  <c r="AI7" i="7"/>
  <c r="AJ7" i="7"/>
  <c r="AL7" i="7"/>
  <c r="C6" i="7"/>
  <c r="D6" i="7"/>
  <c r="E6" i="7"/>
  <c r="F6" i="7"/>
  <c r="G6" i="7"/>
  <c r="H6" i="7"/>
  <c r="I6" i="7"/>
  <c r="J6" i="7"/>
  <c r="L6" i="7"/>
  <c r="M6" i="7"/>
  <c r="N6" i="7"/>
  <c r="O6" i="7"/>
  <c r="P6" i="7"/>
  <c r="R6" i="7"/>
  <c r="S6" i="7"/>
  <c r="T6" i="7"/>
  <c r="U6" i="7"/>
  <c r="V6" i="7"/>
  <c r="W6" i="7"/>
  <c r="Y6" i="7"/>
  <c r="Z6" i="7"/>
  <c r="AA6" i="7"/>
  <c r="AB6" i="7"/>
  <c r="AC6" i="7"/>
  <c r="AE6" i="7"/>
  <c r="D7" i="7"/>
  <c r="E7" i="7"/>
  <c r="F7" i="7"/>
  <c r="L7" i="7"/>
  <c r="M7" i="7"/>
  <c r="N7" i="7"/>
  <c r="O7" i="7"/>
  <c r="P7" i="7"/>
  <c r="R7" i="7"/>
  <c r="S7" i="7"/>
  <c r="T7" i="7"/>
  <c r="U7" i="7"/>
  <c r="V7" i="7"/>
  <c r="W7" i="7"/>
  <c r="Y7" i="7"/>
  <c r="Z7" i="7"/>
  <c r="AA7" i="7"/>
  <c r="AB7" i="7"/>
  <c r="AC7" i="7"/>
  <c r="B6" i="7"/>
  <c r="AV65" i="6"/>
  <c r="AL12" i="7" s="1"/>
  <c r="AO65" i="6"/>
  <c r="AE12" i="7" s="1"/>
  <c r="AM65" i="6"/>
  <c r="AC12" i="7" s="1"/>
  <c r="AL65" i="6"/>
  <c r="AB12" i="7" s="1"/>
  <c r="AK65" i="6"/>
  <c r="AA12" i="7" s="1"/>
  <c r="AJ65" i="6"/>
  <c r="Z12" i="7" s="1"/>
  <c r="AI65" i="6"/>
  <c r="Y12" i="7" s="1"/>
  <c r="AG65" i="6"/>
  <c r="W12" i="7" s="1"/>
  <c r="AF65" i="6"/>
  <c r="V12" i="7" s="1"/>
  <c r="AE65" i="6"/>
  <c r="U12" i="7" s="1"/>
  <c r="AD65" i="6"/>
  <c r="T12" i="7" s="1"/>
  <c r="AC65" i="6"/>
  <c r="AB65" i="6"/>
  <c r="R12" i="7" s="1"/>
  <c r="Z65" i="6"/>
  <c r="P65" i="6"/>
  <c r="F12" i="7" s="1"/>
  <c r="N65" i="6"/>
  <c r="D12" i="7" s="1"/>
  <c r="M65" i="6"/>
  <c r="C12" i="7" s="1"/>
  <c r="L65" i="6"/>
  <c r="B12" i="7" s="1"/>
  <c r="AV53" i="6"/>
  <c r="AL11" i="7" s="1"/>
  <c r="AO53" i="6"/>
  <c r="AE11" i="7" s="1"/>
  <c r="AM53" i="6"/>
  <c r="AL53" i="6"/>
  <c r="AK53" i="6"/>
  <c r="AA11" i="7" s="1"/>
  <c r="AJ53" i="6"/>
  <c r="Z11" i="7" s="1"/>
  <c r="AI53" i="6"/>
  <c r="AG53" i="6"/>
  <c r="W11" i="7" s="1"/>
  <c r="AF53" i="6"/>
  <c r="V11" i="7" s="1"/>
  <c r="AE53" i="6"/>
  <c r="U11" i="7" s="1"/>
  <c r="AD53" i="6"/>
  <c r="T11" i="7" s="1"/>
  <c r="AC53" i="6"/>
  <c r="AB53" i="6"/>
  <c r="R11" i="7" s="1"/>
  <c r="Z53" i="6"/>
  <c r="P11" i="7" s="1"/>
  <c r="P53" i="6"/>
  <c r="N53" i="6"/>
  <c r="D11" i="7" s="1"/>
  <c r="M53" i="6"/>
  <c r="C11" i="7" s="1"/>
  <c r="L53" i="6"/>
  <c r="B11" i="7" s="1"/>
  <c r="AV41" i="6"/>
  <c r="AO41" i="6"/>
  <c r="AE10" i="7" s="1"/>
  <c r="AM41" i="6"/>
  <c r="AC10" i="7" s="1"/>
  <c r="AL41" i="6"/>
  <c r="AB10" i="7" s="1"/>
  <c r="AK41" i="6"/>
  <c r="AA10" i="7" s="1"/>
  <c r="AJ41" i="6"/>
  <c r="Z10" i="7" s="1"/>
  <c r="AI41" i="6"/>
  <c r="Y10" i="7" s="1"/>
  <c r="AG41" i="6"/>
  <c r="W10" i="7" s="1"/>
  <c r="AF41" i="6"/>
  <c r="V10" i="7" s="1"/>
  <c r="AE41" i="6"/>
  <c r="U10" i="7" s="1"/>
  <c r="AD41" i="6"/>
  <c r="T10" i="7" s="1"/>
  <c r="AC41" i="6"/>
  <c r="S10" i="7" s="1"/>
  <c r="AB41" i="6"/>
  <c r="R10" i="7" s="1"/>
  <c r="Z41" i="6"/>
  <c r="P10" i="7" s="1"/>
  <c r="P41" i="6"/>
  <c r="F10" i="7" s="1"/>
  <c r="N41" i="6"/>
  <c r="D10" i="7" s="1"/>
  <c r="M41" i="6"/>
  <c r="C10" i="7" s="1"/>
  <c r="L41" i="6"/>
  <c r="B10" i="7" s="1"/>
  <c r="AV29" i="6"/>
  <c r="AL9" i="7" s="1"/>
  <c r="AO29" i="6"/>
  <c r="AE9" i="7" s="1"/>
  <c r="AM29" i="6"/>
  <c r="AC9" i="7" s="1"/>
  <c r="AK29" i="6"/>
  <c r="AA9" i="7" s="1"/>
  <c r="AJ29" i="6"/>
  <c r="Z9" i="7" s="1"/>
  <c r="AI29" i="6"/>
  <c r="Y9" i="7" s="1"/>
  <c r="AG29" i="6"/>
  <c r="W9" i="7" s="1"/>
  <c r="AF29" i="6"/>
  <c r="V9" i="7" s="1"/>
  <c r="AE29" i="6"/>
  <c r="U9" i="7" s="1"/>
  <c r="AD29" i="6"/>
  <c r="AC29" i="6"/>
  <c r="S9" i="7" s="1"/>
  <c r="AB29" i="6"/>
  <c r="R9" i="7" s="1"/>
  <c r="Z29" i="6"/>
  <c r="P29" i="6"/>
  <c r="F9" i="7" s="1"/>
  <c r="N29" i="6"/>
  <c r="D9" i="7" s="1"/>
  <c r="M29" i="6"/>
  <c r="C9" i="7" s="1"/>
  <c r="L29" i="6"/>
  <c r="B9" i="7" s="1"/>
  <c r="AV17" i="6"/>
  <c r="AL8" i="7" s="1"/>
  <c r="AT17" i="6"/>
  <c r="AJ8" i="7" s="1"/>
  <c r="AS17" i="6"/>
  <c r="AI8" i="7" s="1"/>
  <c r="AO17" i="6"/>
  <c r="AE8" i="7" s="1"/>
  <c r="AM17" i="6"/>
  <c r="AL17" i="6"/>
  <c r="AK17" i="6"/>
  <c r="AA8" i="7" s="1"/>
  <c r="AJ17" i="6"/>
  <c r="Z8" i="7" s="1"/>
  <c r="AI17" i="6"/>
  <c r="AG17" i="6"/>
  <c r="W8" i="7" s="1"/>
  <c r="AF17" i="6"/>
  <c r="V8" i="7" s="1"/>
  <c r="AE17" i="6"/>
  <c r="U8" i="7" s="1"/>
  <c r="AD17" i="6"/>
  <c r="T8" i="7" s="1"/>
  <c r="AC17" i="6"/>
  <c r="AB17" i="6"/>
  <c r="R8" i="7" s="1"/>
  <c r="Z17" i="6"/>
  <c r="P8" i="7" s="1"/>
  <c r="M17" i="6"/>
  <c r="C8" i="7" s="1"/>
  <c r="N17" i="6"/>
  <c r="D8" i="7" s="1"/>
  <c r="P17" i="6"/>
  <c r="F8" i="7" s="1"/>
  <c r="L17" i="6"/>
  <c r="AQ64" i="6"/>
  <c r="Y64" i="6"/>
  <c r="X64" i="6"/>
  <c r="W64" i="6"/>
  <c r="V64" i="6"/>
  <c r="O64" i="6"/>
  <c r="AQ52" i="6"/>
  <c r="Y52" i="6"/>
  <c r="X52" i="6"/>
  <c r="W52" i="6"/>
  <c r="V52" i="6"/>
  <c r="O52" i="6"/>
  <c r="AQ40" i="6"/>
  <c r="Y40" i="6"/>
  <c r="X40" i="6"/>
  <c r="W40" i="6"/>
  <c r="V40" i="6"/>
  <c r="O40" i="6"/>
  <c r="AQ28" i="6"/>
  <c r="Y28" i="6"/>
  <c r="X28" i="6"/>
  <c r="W28" i="6"/>
  <c r="V28" i="6"/>
  <c r="O28" i="6"/>
  <c r="AQ16" i="6"/>
  <c r="Y16" i="6"/>
  <c r="X16" i="6"/>
  <c r="W16" i="6"/>
  <c r="V16" i="6"/>
  <c r="O16" i="6"/>
  <c r="AQ63" i="6"/>
  <c r="Y63" i="6"/>
  <c r="X63" i="6"/>
  <c r="W63" i="6"/>
  <c r="V63" i="6"/>
  <c r="O63" i="6"/>
  <c r="AQ51" i="6"/>
  <c r="Y51" i="6"/>
  <c r="X51" i="6"/>
  <c r="W51" i="6"/>
  <c r="V51" i="6"/>
  <c r="O51" i="6"/>
  <c r="AQ39" i="6"/>
  <c r="Y39" i="6"/>
  <c r="X39" i="6"/>
  <c r="W39" i="6"/>
  <c r="V39" i="6"/>
  <c r="O39" i="6"/>
  <c r="AQ27" i="6"/>
  <c r="Y27" i="6"/>
  <c r="X27" i="6"/>
  <c r="W27" i="6"/>
  <c r="V27" i="6"/>
  <c r="O27" i="6"/>
  <c r="AQ15" i="6"/>
  <c r="Y15" i="6"/>
  <c r="X15" i="6"/>
  <c r="W15" i="6"/>
  <c r="V15" i="6"/>
  <c r="O15" i="6"/>
  <c r="AQ62" i="6"/>
  <c r="Y62" i="6"/>
  <c r="X62" i="6"/>
  <c r="W62" i="6"/>
  <c r="V62" i="6"/>
  <c r="O62" i="6"/>
  <c r="AQ50" i="6"/>
  <c r="Y50" i="6"/>
  <c r="X50" i="6"/>
  <c r="W50" i="6"/>
  <c r="V50" i="6"/>
  <c r="O50" i="6"/>
  <c r="AQ38" i="6"/>
  <c r="Y38" i="6"/>
  <c r="X38" i="6"/>
  <c r="W38" i="6"/>
  <c r="V38" i="6"/>
  <c r="O38" i="6"/>
  <c r="AQ26" i="6"/>
  <c r="Y26" i="6"/>
  <c r="X26" i="6"/>
  <c r="W26" i="6"/>
  <c r="V26" i="6"/>
  <c r="O26" i="6"/>
  <c r="AQ14" i="6"/>
  <c r="Y14" i="6"/>
  <c r="X14" i="6"/>
  <c r="W14" i="6"/>
  <c r="V14" i="6"/>
  <c r="O14" i="6"/>
  <c r="AQ61" i="6"/>
  <c r="Y61" i="6"/>
  <c r="X61" i="6"/>
  <c r="W61" i="6"/>
  <c r="V61" i="6"/>
  <c r="O61" i="6"/>
  <c r="AQ49" i="6"/>
  <c r="Y49" i="6"/>
  <c r="X49" i="6"/>
  <c r="W49" i="6"/>
  <c r="V49" i="6"/>
  <c r="O49" i="6"/>
  <c r="AQ37" i="6"/>
  <c r="Y37" i="6"/>
  <c r="X37" i="6"/>
  <c r="W37" i="6"/>
  <c r="V37" i="6"/>
  <c r="O37" i="6"/>
  <c r="AQ25" i="6"/>
  <c r="Y25" i="6"/>
  <c r="X25" i="6"/>
  <c r="W25" i="6"/>
  <c r="V25" i="6"/>
  <c r="O25" i="6"/>
  <c r="AQ13" i="6"/>
  <c r="Y13" i="6"/>
  <c r="X13" i="6"/>
  <c r="W13" i="6"/>
  <c r="V13" i="6"/>
  <c r="O13" i="6"/>
  <c r="AQ60" i="6"/>
  <c r="Y60" i="6"/>
  <c r="X60" i="6"/>
  <c r="W60" i="6"/>
  <c r="V60" i="6"/>
  <c r="O60" i="6"/>
  <c r="AQ48" i="6"/>
  <c r="Y48" i="6"/>
  <c r="X48" i="6"/>
  <c r="W48" i="6"/>
  <c r="V48" i="6"/>
  <c r="O48" i="6"/>
  <c r="AQ36" i="6"/>
  <c r="Y36" i="6"/>
  <c r="X36" i="6"/>
  <c r="W36" i="6"/>
  <c r="V36" i="6"/>
  <c r="O36" i="6"/>
  <c r="AQ24" i="6"/>
  <c r="Y24" i="6"/>
  <c r="X24" i="6"/>
  <c r="W24" i="6"/>
  <c r="V24" i="6"/>
  <c r="O24" i="6"/>
  <c r="AQ12" i="6"/>
  <c r="Y12" i="6"/>
  <c r="X12" i="6"/>
  <c r="W12" i="6"/>
  <c r="V12" i="6"/>
  <c r="O12" i="6"/>
  <c r="AQ59" i="6"/>
  <c r="Y59" i="6"/>
  <c r="X59" i="6"/>
  <c r="W59" i="6"/>
  <c r="V59" i="6"/>
  <c r="O59" i="6"/>
  <c r="AQ47" i="6"/>
  <c r="Y47" i="6"/>
  <c r="X47" i="6"/>
  <c r="W47" i="6"/>
  <c r="V47" i="6"/>
  <c r="O47" i="6"/>
  <c r="AQ35" i="6"/>
  <c r="Y35" i="6"/>
  <c r="X35" i="6"/>
  <c r="W35" i="6"/>
  <c r="V35" i="6"/>
  <c r="O35" i="6"/>
  <c r="AQ23" i="6"/>
  <c r="Y23" i="6"/>
  <c r="X23" i="6"/>
  <c r="W23" i="6"/>
  <c r="V23" i="6"/>
  <c r="O23" i="6"/>
  <c r="AQ11" i="6"/>
  <c r="Y11" i="6"/>
  <c r="X11" i="6"/>
  <c r="W11" i="6"/>
  <c r="V11" i="6"/>
  <c r="O11" i="6"/>
  <c r="AQ58" i="6"/>
  <c r="Y58" i="6"/>
  <c r="X58" i="6"/>
  <c r="W58" i="6"/>
  <c r="V58" i="6"/>
  <c r="O58" i="6"/>
  <c r="AQ46" i="6"/>
  <c r="Y46" i="6"/>
  <c r="X46" i="6"/>
  <c r="W46" i="6"/>
  <c r="V46" i="6"/>
  <c r="O46" i="6"/>
  <c r="AQ34" i="6"/>
  <c r="Y34" i="6"/>
  <c r="X34" i="6"/>
  <c r="W34" i="6"/>
  <c r="V34" i="6"/>
  <c r="O34" i="6"/>
  <c r="AQ22" i="6"/>
  <c r="Y22" i="6"/>
  <c r="X22" i="6"/>
  <c r="W22" i="6"/>
  <c r="V22" i="6"/>
  <c r="O22" i="6"/>
  <c r="AQ10" i="6"/>
  <c r="Y10" i="6"/>
  <c r="X10" i="6"/>
  <c r="W10" i="6"/>
  <c r="V10" i="6"/>
  <c r="O10" i="6"/>
  <c r="AQ57" i="6"/>
  <c r="Y57" i="6"/>
  <c r="X57" i="6"/>
  <c r="W57" i="6"/>
  <c r="W65" i="6" s="1"/>
  <c r="M12" i="7" s="1"/>
  <c r="V57" i="6"/>
  <c r="V65" i="6" s="1"/>
  <c r="L12" i="7" s="1"/>
  <c r="O57" i="6"/>
  <c r="AQ45" i="6"/>
  <c r="Y45" i="6"/>
  <c r="X45" i="6"/>
  <c r="W45" i="6"/>
  <c r="V45" i="6"/>
  <c r="O45" i="6"/>
  <c r="O53" i="6" s="1"/>
  <c r="E11" i="7" s="1"/>
  <c r="AQ33" i="6"/>
  <c r="AQ41" i="6" s="1"/>
  <c r="AG10" i="7" s="1"/>
  <c r="Y33" i="6"/>
  <c r="X33" i="6"/>
  <c r="W33" i="6"/>
  <c r="V33" i="6"/>
  <c r="O33" i="6"/>
  <c r="AQ21" i="6"/>
  <c r="Y21" i="6"/>
  <c r="Y29" i="6" s="1"/>
  <c r="O9" i="7" s="1"/>
  <c r="X21" i="6"/>
  <c r="X29" i="6" s="1"/>
  <c r="N9" i="7" s="1"/>
  <c r="W21" i="6"/>
  <c r="V21" i="6"/>
  <c r="O21" i="6"/>
  <c r="AQ9" i="6"/>
  <c r="Y9" i="6"/>
  <c r="X9" i="6"/>
  <c r="W9" i="6"/>
  <c r="W17" i="6" s="1"/>
  <c r="M8" i="7" s="1"/>
  <c r="V9" i="6"/>
  <c r="V17" i="6" s="1"/>
  <c r="L8" i="7" s="1"/>
  <c r="O9" i="6"/>
  <c r="AQ55" i="5"/>
  <c r="Y55" i="5"/>
  <c r="X55" i="5"/>
  <c r="W55" i="5"/>
  <c r="V55" i="5"/>
  <c r="O55" i="5"/>
  <c r="AQ54" i="5"/>
  <c r="Y54" i="5"/>
  <c r="X54" i="5"/>
  <c r="W54" i="5"/>
  <c r="V54" i="5"/>
  <c r="O54" i="5"/>
  <c r="AQ53" i="5"/>
  <c r="Y53" i="5"/>
  <c r="X53" i="5"/>
  <c r="W53" i="5"/>
  <c r="V53" i="5"/>
  <c r="O53" i="5"/>
  <c r="AQ52" i="5"/>
  <c r="Y52" i="5"/>
  <c r="X52" i="5"/>
  <c r="W52" i="5"/>
  <c r="V52" i="5"/>
  <c r="O52" i="5"/>
  <c r="AQ51" i="5"/>
  <c r="Y51" i="5"/>
  <c r="X51" i="5"/>
  <c r="W51" i="5"/>
  <c r="V51" i="5"/>
  <c r="O51" i="5"/>
  <c r="AQ49" i="5"/>
  <c r="Y49" i="5"/>
  <c r="X49" i="5"/>
  <c r="W49" i="5"/>
  <c r="V49" i="5"/>
  <c r="O49" i="5"/>
  <c r="AQ48" i="5"/>
  <c r="Y48" i="5"/>
  <c r="X48" i="5"/>
  <c r="W48" i="5"/>
  <c r="V48" i="5"/>
  <c r="O48" i="5"/>
  <c r="AQ47" i="5"/>
  <c r="Y47" i="5"/>
  <c r="X47" i="5"/>
  <c r="W47" i="5"/>
  <c r="V47" i="5"/>
  <c r="O47" i="5"/>
  <c r="AQ46" i="5"/>
  <c r="Y46" i="5"/>
  <c r="X46" i="5"/>
  <c r="W46" i="5"/>
  <c r="V46" i="5"/>
  <c r="O46" i="5"/>
  <c r="AQ45" i="5"/>
  <c r="Y45" i="5"/>
  <c r="X45" i="5"/>
  <c r="W45" i="5"/>
  <c r="V45" i="5"/>
  <c r="O45" i="5"/>
  <c r="AQ43" i="5"/>
  <c r="Y43" i="5"/>
  <c r="X43" i="5"/>
  <c r="W43" i="5"/>
  <c r="V43" i="5"/>
  <c r="O43" i="5"/>
  <c r="AQ42" i="5"/>
  <c r="Y42" i="5"/>
  <c r="X42" i="5"/>
  <c r="W42" i="5"/>
  <c r="V42" i="5"/>
  <c r="O42" i="5"/>
  <c r="AQ41" i="5"/>
  <c r="Y41" i="5"/>
  <c r="X41" i="5"/>
  <c r="W41" i="5"/>
  <c r="V41" i="5"/>
  <c r="O41" i="5"/>
  <c r="AQ40" i="5"/>
  <c r="Y40" i="5"/>
  <c r="X40" i="5"/>
  <c r="W40" i="5"/>
  <c r="V40" i="5"/>
  <c r="O40" i="5"/>
  <c r="AQ39" i="5"/>
  <c r="Y39" i="5"/>
  <c r="X39" i="5"/>
  <c r="W39" i="5"/>
  <c r="V39" i="5"/>
  <c r="O39" i="5"/>
  <c r="AQ37" i="5"/>
  <c r="Y37" i="5"/>
  <c r="X37" i="5"/>
  <c r="W37" i="5"/>
  <c r="V37" i="5"/>
  <c r="O37" i="5"/>
  <c r="AQ36" i="5"/>
  <c r="Y36" i="5"/>
  <c r="X36" i="5"/>
  <c r="W36" i="5"/>
  <c r="V36" i="5"/>
  <c r="O36" i="5"/>
  <c r="AQ35" i="5"/>
  <c r="Y35" i="5"/>
  <c r="X35" i="5"/>
  <c r="W35" i="5"/>
  <c r="V35" i="5"/>
  <c r="O35" i="5"/>
  <c r="AQ34" i="5"/>
  <c r="Y34" i="5"/>
  <c r="X34" i="5"/>
  <c r="W34" i="5"/>
  <c r="V34" i="5"/>
  <c r="O34" i="5"/>
  <c r="AQ33" i="5"/>
  <c r="Y33" i="5"/>
  <c r="X33" i="5"/>
  <c r="W33" i="5"/>
  <c r="V33" i="5"/>
  <c r="O33" i="5"/>
  <c r="AQ31" i="5"/>
  <c r="Y31" i="5"/>
  <c r="X31" i="5"/>
  <c r="W31" i="5"/>
  <c r="V31" i="5"/>
  <c r="O31" i="5"/>
  <c r="AQ30" i="5"/>
  <c r="Y30" i="5"/>
  <c r="X30" i="5"/>
  <c r="W30" i="5"/>
  <c r="V30" i="5"/>
  <c r="O30" i="5"/>
  <c r="AQ29" i="5"/>
  <c r="Y29" i="5"/>
  <c r="X29" i="5"/>
  <c r="W29" i="5"/>
  <c r="V29" i="5"/>
  <c r="O29" i="5"/>
  <c r="AQ28" i="5"/>
  <c r="Y28" i="5"/>
  <c r="X28" i="5"/>
  <c r="W28" i="5"/>
  <c r="V28" i="5"/>
  <c r="O28" i="5"/>
  <c r="AQ27" i="5"/>
  <c r="Y27" i="5"/>
  <c r="X27" i="5"/>
  <c r="W27" i="5"/>
  <c r="V27" i="5"/>
  <c r="O27" i="5"/>
  <c r="AQ25" i="5"/>
  <c r="Y25" i="5"/>
  <c r="X25" i="5"/>
  <c r="W25" i="5"/>
  <c r="V25" i="5"/>
  <c r="O25" i="5"/>
  <c r="AQ24" i="5"/>
  <c r="Y24" i="5"/>
  <c r="X24" i="5"/>
  <c r="W24" i="5"/>
  <c r="V24" i="5"/>
  <c r="O24" i="5"/>
  <c r="AQ23" i="5"/>
  <c r="Y23" i="5"/>
  <c r="X23" i="5"/>
  <c r="W23" i="5"/>
  <c r="V23" i="5"/>
  <c r="O23" i="5"/>
  <c r="AQ22" i="5"/>
  <c r="Y22" i="5"/>
  <c r="X22" i="5"/>
  <c r="W22" i="5"/>
  <c r="V22" i="5"/>
  <c r="O22" i="5"/>
  <c r="AQ21" i="5"/>
  <c r="Y21" i="5"/>
  <c r="X21" i="5"/>
  <c r="W21" i="5"/>
  <c r="V21" i="5"/>
  <c r="O21" i="5"/>
  <c r="AQ19" i="5"/>
  <c r="Y19" i="5"/>
  <c r="X19" i="5"/>
  <c r="W19" i="5"/>
  <c r="V19" i="5"/>
  <c r="O19" i="5"/>
  <c r="AQ18" i="5"/>
  <c r="Y18" i="5"/>
  <c r="X18" i="5"/>
  <c r="W18" i="5"/>
  <c r="V18" i="5"/>
  <c r="O18" i="5"/>
  <c r="AQ17" i="5"/>
  <c r="Y17" i="5"/>
  <c r="X17" i="5"/>
  <c r="W17" i="5"/>
  <c r="V17" i="5"/>
  <c r="O17" i="5"/>
  <c r="AQ16" i="5"/>
  <c r="Y16" i="5"/>
  <c r="X16" i="5"/>
  <c r="W16" i="5"/>
  <c r="V16" i="5"/>
  <c r="O16" i="5"/>
  <c r="AQ15" i="5"/>
  <c r="Y15" i="5"/>
  <c r="X15" i="5"/>
  <c r="W15" i="5"/>
  <c r="V15" i="5"/>
  <c r="O15" i="5"/>
  <c r="AQ13" i="5"/>
  <c r="Y13" i="5"/>
  <c r="X13" i="5"/>
  <c r="W13" i="5"/>
  <c r="V13" i="5"/>
  <c r="O13" i="5"/>
  <c r="AQ12" i="5"/>
  <c r="Y12" i="5"/>
  <c r="X12" i="5"/>
  <c r="W12" i="5"/>
  <c r="V12" i="5"/>
  <c r="O12" i="5"/>
  <c r="AQ11" i="5"/>
  <c r="Y11" i="5"/>
  <c r="X11" i="5"/>
  <c r="W11" i="5"/>
  <c r="V11" i="5"/>
  <c r="O11" i="5"/>
  <c r="AQ10" i="5"/>
  <c r="Y10" i="5"/>
  <c r="X10" i="5"/>
  <c r="W10" i="5"/>
  <c r="V10" i="5"/>
  <c r="O10" i="5"/>
  <c r="AQ9" i="5"/>
  <c r="Y9" i="5"/>
  <c r="X9" i="5"/>
  <c r="W9" i="5"/>
  <c r="V9" i="5"/>
  <c r="O9" i="5"/>
  <c r="AQ29" i="6" l="1"/>
  <c r="AG9" i="7" s="1"/>
  <c r="Y17" i="6"/>
  <c r="O8" i="7" s="1"/>
  <c r="W53" i="6"/>
  <c r="M11" i="7" s="1"/>
  <c r="W41" i="6"/>
  <c r="M10" i="7" s="1"/>
  <c r="AQ17" i="6"/>
  <c r="AG8" i="7" s="1"/>
  <c r="X53" i="6"/>
  <c r="N11" i="7" s="1"/>
  <c r="X41" i="6"/>
  <c r="N10" i="7" s="1"/>
  <c r="O29" i="6"/>
  <c r="E9" i="7" s="1"/>
  <c r="Y53" i="6"/>
  <c r="O11" i="7" s="1"/>
  <c r="O41" i="6"/>
  <c r="E10" i="7" s="1"/>
  <c r="Y65" i="6"/>
  <c r="O12" i="7" s="1"/>
  <c r="O17" i="6"/>
  <c r="E8" i="7" s="1"/>
  <c r="Y41" i="6"/>
  <c r="O10" i="7" s="1"/>
  <c r="V41" i="6"/>
  <c r="L10" i="7" s="1"/>
  <c r="AQ65" i="6"/>
  <c r="AG12" i="7" s="1"/>
  <c r="V29" i="6"/>
  <c r="L9" i="7" s="1"/>
  <c r="AQ53" i="6"/>
  <c r="AG11" i="7" s="1"/>
  <c r="X17" i="6"/>
  <c r="N8" i="7" s="1"/>
  <c r="V53" i="6"/>
  <c r="L11" i="7" s="1"/>
  <c r="X65" i="6"/>
  <c r="N12" i="7" s="1"/>
  <c r="W29" i="6"/>
  <c r="M9" i="7" s="1"/>
  <c r="O65" i="6"/>
  <c r="E12" i="7" s="1"/>
  <c r="AQ10" i="4" l="1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9" i="4"/>
  <c r="V10" i="4"/>
  <c r="W10" i="4"/>
  <c r="X10" i="4"/>
  <c r="Y10" i="4"/>
  <c r="V11" i="4"/>
  <c r="W11" i="4"/>
  <c r="X11" i="4"/>
  <c r="Y11" i="4"/>
  <c r="V12" i="4"/>
  <c r="W12" i="4"/>
  <c r="X12" i="4"/>
  <c r="Y12" i="4"/>
  <c r="V13" i="4"/>
  <c r="W13" i="4"/>
  <c r="X13" i="4"/>
  <c r="Y13" i="4"/>
  <c r="V14" i="4"/>
  <c r="W14" i="4"/>
  <c r="X14" i="4"/>
  <c r="Y14" i="4"/>
  <c r="V15" i="4"/>
  <c r="W15" i="4"/>
  <c r="X15" i="4"/>
  <c r="Y15" i="4"/>
  <c r="V16" i="4"/>
  <c r="W16" i="4"/>
  <c r="X16" i="4"/>
  <c r="Y16" i="4"/>
  <c r="V17" i="4"/>
  <c r="W17" i="4"/>
  <c r="X17" i="4"/>
  <c r="Y17" i="4"/>
  <c r="V18" i="4"/>
  <c r="W18" i="4"/>
  <c r="X18" i="4"/>
  <c r="Y18" i="4"/>
  <c r="V19" i="4"/>
  <c r="W19" i="4"/>
  <c r="X19" i="4"/>
  <c r="Y19" i="4"/>
  <c r="V20" i="4"/>
  <c r="W20" i="4"/>
  <c r="X20" i="4"/>
  <c r="Y20" i="4"/>
  <c r="V21" i="4"/>
  <c r="W21" i="4"/>
  <c r="X21" i="4"/>
  <c r="Y21" i="4"/>
  <c r="V22" i="4"/>
  <c r="W22" i="4"/>
  <c r="X22" i="4"/>
  <c r="Y22" i="4"/>
  <c r="V23" i="4"/>
  <c r="W23" i="4"/>
  <c r="X23" i="4"/>
  <c r="Y23" i="4"/>
  <c r="V24" i="4"/>
  <c r="W24" i="4"/>
  <c r="X24" i="4"/>
  <c r="Y24" i="4"/>
  <c r="V25" i="4"/>
  <c r="W25" i="4"/>
  <c r="X25" i="4"/>
  <c r="Y25" i="4"/>
  <c r="V26" i="4"/>
  <c r="W26" i="4"/>
  <c r="X26" i="4"/>
  <c r="Y26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32" i="4"/>
  <c r="W32" i="4"/>
  <c r="X32" i="4"/>
  <c r="Y32" i="4"/>
  <c r="V33" i="4"/>
  <c r="W33" i="4"/>
  <c r="X33" i="4"/>
  <c r="Y33" i="4"/>
  <c r="V34" i="4"/>
  <c r="W34" i="4"/>
  <c r="X34" i="4"/>
  <c r="Y34" i="4"/>
  <c r="V35" i="4"/>
  <c r="W35" i="4"/>
  <c r="X35" i="4"/>
  <c r="Y35" i="4"/>
  <c r="V36" i="4"/>
  <c r="W36" i="4"/>
  <c r="X36" i="4"/>
  <c r="Y36" i="4"/>
  <c r="V37" i="4"/>
  <c r="W37" i="4"/>
  <c r="X37" i="4"/>
  <c r="Y37" i="4"/>
  <c r="V38" i="4"/>
  <c r="W38" i="4"/>
  <c r="X38" i="4"/>
  <c r="Y38" i="4"/>
  <c r="V39" i="4"/>
  <c r="W39" i="4"/>
  <c r="X39" i="4"/>
  <c r="Y39" i="4"/>
  <c r="V40" i="4"/>
  <c r="W40" i="4"/>
  <c r="X40" i="4"/>
  <c r="Y40" i="4"/>
  <c r="V41" i="4"/>
  <c r="W41" i="4"/>
  <c r="X41" i="4"/>
  <c r="Y41" i="4"/>
  <c r="V42" i="4"/>
  <c r="W42" i="4"/>
  <c r="X42" i="4"/>
  <c r="Y42" i="4"/>
  <c r="V43" i="4"/>
  <c r="W43" i="4"/>
  <c r="X43" i="4"/>
  <c r="Y43" i="4"/>
  <c r="V44" i="4"/>
  <c r="W44" i="4"/>
  <c r="X44" i="4"/>
  <c r="Y44" i="4"/>
  <c r="V45" i="4"/>
  <c r="W45" i="4"/>
  <c r="X45" i="4"/>
  <c r="Y45" i="4"/>
  <c r="V46" i="4"/>
  <c r="W46" i="4"/>
  <c r="X46" i="4"/>
  <c r="Y46" i="4"/>
  <c r="V47" i="4"/>
  <c r="W47" i="4"/>
  <c r="X47" i="4"/>
  <c r="Y47" i="4"/>
  <c r="V48" i="4"/>
  <c r="W48" i="4"/>
  <c r="X48" i="4"/>
  <c r="Y48" i="4"/>
  <c r="Y9" i="4"/>
  <c r="X9" i="4"/>
  <c r="W9" i="4"/>
  <c r="V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2" i="4"/>
  <c r="O13" i="4"/>
  <c r="O11" i="4"/>
  <c r="O10" i="4"/>
  <c r="O9" i="4"/>
</calcChain>
</file>

<file path=xl/sharedStrings.xml><?xml version="1.0" encoding="utf-8"?>
<sst xmlns="http://schemas.openxmlformats.org/spreadsheetml/2006/main" count="3422" uniqueCount="425">
  <si>
    <t>Sample ID</t>
  </si>
  <si>
    <t>Sample Name</t>
  </si>
  <si>
    <t>User ID</t>
  </si>
  <si>
    <t>User Name</t>
  </si>
  <si>
    <t>Grower Name</t>
  </si>
  <si>
    <t>Customer Name</t>
  </si>
  <si>
    <t>Paddock Name</t>
  </si>
  <si>
    <t>Sampling Date</t>
  </si>
  <si>
    <t>Purchase Order Number</t>
  </si>
  <si>
    <t>Sample Depth From</t>
  </si>
  <si>
    <t>Sample Depth To</t>
  </si>
  <si>
    <t>Crop</t>
  </si>
  <si>
    <t>Test Code</t>
  </si>
  <si>
    <t>Results Only</t>
  </si>
  <si>
    <t>Annual Rainfall</t>
  </si>
  <si>
    <t>pH (1:5 Water)</t>
  </si>
  <si>
    <t>pH (1:5 CaCl2)</t>
  </si>
  <si>
    <t>Electrical Conductivity (1:5 water)</t>
  </si>
  <si>
    <t>Elec. Cond. (Sat. Ext.)</t>
  </si>
  <si>
    <t>Chloride</t>
  </si>
  <si>
    <t>Nitrate Nitrogen</t>
  </si>
  <si>
    <t>Ammonium Nitrogen</t>
  </si>
  <si>
    <t>Total Nitrogen</t>
  </si>
  <si>
    <t>Total Nitrogen (Kjeldahl)</t>
  </si>
  <si>
    <t>Total Phosphorus</t>
  </si>
  <si>
    <t>Phosphorus (Colwell)</t>
  </si>
  <si>
    <t>Phosphorus (Olsen)</t>
  </si>
  <si>
    <t>Phosphorus (Bray)</t>
  </si>
  <si>
    <t>Phosphorus Buffer Index (PBI-Col)</t>
  </si>
  <si>
    <t>Potassium (Colwell)</t>
  </si>
  <si>
    <t>Available Potassium</t>
  </si>
  <si>
    <t>Calcium (Amm-acet.)</t>
  </si>
  <si>
    <t>Potassium (Amm-acet.)</t>
  </si>
  <si>
    <t>Magnesium (Amm-acet.)</t>
  </si>
  <si>
    <t>Sodium (Amm-acet.)</t>
  </si>
  <si>
    <t>Cation Exch. Cap.</t>
  </si>
  <si>
    <t>Calcium/Magnesium Ratio</t>
  </si>
  <si>
    <t>Aluminium (KCl)</t>
  </si>
  <si>
    <t>Sodium % of Cations (ESP)</t>
  </si>
  <si>
    <t>Aluminium Saturation</t>
  </si>
  <si>
    <t>Copper (DTPA)</t>
  </si>
  <si>
    <t>Iron (DTPA)</t>
  </si>
  <si>
    <t>Manganese (DTPA)</t>
  </si>
  <si>
    <t>Zinc (DTPA)</t>
  </si>
  <si>
    <t>Boron (Hot CaCl2)</t>
  </si>
  <si>
    <t>Sulphur (KCl40)</t>
  </si>
  <si>
    <t>Sulphur (MCP)</t>
  </si>
  <si>
    <t>Organic Carbon (W&amp;B)</t>
  </si>
  <si>
    <t>Phosphorus (BSES)</t>
  </si>
  <si>
    <t>Silicon (BSES)</t>
  </si>
  <si>
    <t>Silicon (CaCl2)</t>
  </si>
  <si>
    <t>Zinc (HCl)</t>
  </si>
  <si>
    <t>Potassium (Nitric K)</t>
  </si>
  <si>
    <t>Soil Colour</t>
  </si>
  <si>
    <t>Soil Texture</t>
  </si>
  <si>
    <t>Disp. Index, Loveday/Pyle</t>
  </si>
  <si>
    <t>Slaking 2Hrs</t>
  </si>
  <si>
    <t>Buffer pH</t>
  </si>
  <si>
    <t>Moisture</t>
  </si>
  <si>
    <t>Silt</t>
  </si>
  <si>
    <t>Clay</t>
  </si>
  <si>
    <t>Sand (Coarse)</t>
  </si>
  <si>
    <t>Sand (Fine)</t>
  </si>
  <si>
    <t>Phosphorus (Lactate)</t>
  </si>
  <si>
    <t>Calcium</t>
  </si>
  <si>
    <t>Magnesium</t>
  </si>
  <si>
    <t>Sodium</t>
  </si>
  <si>
    <t>Potassium</t>
  </si>
  <si>
    <t>Potassium/Magnesium Ratio</t>
  </si>
  <si>
    <t>Total Available Sulfur</t>
  </si>
  <si>
    <t>Potassium (BSES)</t>
  </si>
  <si>
    <t>Phosphorus Buffer Index (PBI-Ols)</t>
  </si>
  <si>
    <t>Nitrite Nitrogen</t>
  </si>
  <si>
    <t>Sodium Adsorption Ratio</t>
  </si>
  <si>
    <t>Potassium (Skene)</t>
  </si>
  <si>
    <t>Sand/Silt/Clay Texture</t>
  </si>
  <si>
    <t>Total Soluble Salts</t>
  </si>
  <si>
    <t>Organic Matter (W&amp;B * 1.72)</t>
  </si>
  <si>
    <t>Total Nitrogen - Calc</t>
  </si>
  <si>
    <t>Available Potassium  (with pre-wash)</t>
  </si>
  <si>
    <t>Calcium (Amm-acet. with pre-wash)</t>
  </si>
  <si>
    <t>Potassium (Amm-acet. with pre-wa</t>
  </si>
  <si>
    <t>Magnesium (Amm-acet. with pre-wa</t>
  </si>
  <si>
    <t>Sodium (Amm-acet. with pre-wash)</t>
  </si>
  <si>
    <t>Cation Exch. Cap.(Pre Wash)</t>
  </si>
  <si>
    <t>Calcium/Magnesium Ratio (with pre-wash)</t>
  </si>
  <si>
    <t>Sodium (Amm-acet.Pre Wash)</t>
  </si>
  <si>
    <t>Cation Exch. Cap. (Pre Wash)</t>
  </si>
  <si>
    <t>Sodium % of Cations (ESP) (Pre Wash)</t>
  </si>
  <si>
    <t>Aluminium Saturation (Pre Wash)</t>
  </si>
  <si>
    <t>Calcium (Amm-acet.Pre Wash)</t>
  </si>
  <si>
    <t>Magnesium (Amm-acet.Pre Wash)</t>
  </si>
  <si>
    <t>Potassium (Amm-acet.Pre Wash)</t>
  </si>
  <si>
    <t>Potassium/Magnesium Ratio (pre-wash)</t>
  </si>
  <si>
    <t>Urea Nitrogen</t>
  </si>
  <si>
    <t>Remoulded Dispersion 2 Hours</t>
  </si>
  <si>
    <t>Remoulded Dispersion 20 Hours</t>
  </si>
  <si>
    <t>Phosphorus (Mehlich 3)</t>
  </si>
  <si>
    <t>Potassium (Mehlich 3)</t>
  </si>
  <si>
    <t>Calcium (Mehlich 3)</t>
  </si>
  <si>
    <t>Magnesium (Mehlich 3)</t>
  </si>
  <si>
    <t>Sulphur (Mehlich 3)</t>
  </si>
  <si>
    <t>Boron (Mehlich 3)</t>
  </si>
  <si>
    <t>Zinc (Mehlich 3)</t>
  </si>
  <si>
    <t>Manganese (Mehlich 3)</t>
  </si>
  <si>
    <t>Copper (Mehlich 3)</t>
  </si>
  <si>
    <t>Iron (Mehlich 3)</t>
  </si>
  <si>
    <t>Aluminium (Mehlich 3)</t>
  </si>
  <si>
    <t>Sodium (Mehlich 3)</t>
  </si>
  <si>
    <t>M3PSR</t>
  </si>
  <si>
    <t>Active (labile) Carbon</t>
  </si>
  <si>
    <t>Potentially Mineralisable Nitrogen</t>
  </si>
  <si>
    <t>Phosphorus (Morgan)</t>
  </si>
  <si>
    <t>Elect. Conductivity on Sat. Extract</t>
  </si>
  <si>
    <t>Phosphorus (CaCl2)</t>
  </si>
  <si>
    <t>Dry Dispersion 2 Hours</t>
  </si>
  <si>
    <t>Dry Dispersion 20 Hours</t>
  </si>
  <si>
    <t>Nitrate Nitrogen (NO3)</t>
  </si>
  <si>
    <t>Ammonium Nitrogen (KCl)</t>
  </si>
  <si>
    <t>Emerson Class</t>
  </si>
  <si>
    <t>Phosphorus Concentration DGT</t>
  </si>
  <si>
    <t>Molybdenum (Hot CaCl2)</t>
  </si>
  <si>
    <t>Total Carbon (Kjeldahl)</t>
  </si>
  <si>
    <t>Total Carbon (combustion)</t>
  </si>
  <si>
    <t>Total Nitrogen (Combustion)</t>
  </si>
  <si>
    <t>C:N Ratio</t>
  </si>
  <si>
    <t>Total Aluminium</t>
  </si>
  <si>
    <t>Total Cadmium</t>
  </si>
  <si>
    <t>Total Calcium</t>
  </si>
  <si>
    <t>Total Chromium</t>
  </si>
  <si>
    <t>Total Copper</t>
  </si>
  <si>
    <t>Total Iron</t>
  </si>
  <si>
    <t>Total Lead</t>
  </si>
  <si>
    <t>Total Magnesium</t>
  </si>
  <si>
    <t>Total Manganese</t>
  </si>
  <si>
    <t>Total Nickel</t>
  </si>
  <si>
    <t>Total Potassium</t>
  </si>
  <si>
    <t>Total Sodium</t>
  </si>
  <si>
    <t>Total Sulphur</t>
  </si>
  <si>
    <t>Total Zinc</t>
  </si>
  <si>
    <t>Liming Required t/ha pH 5.5</t>
  </si>
  <si>
    <t>Liming Required t/ha pH 6.0</t>
  </si>
  <si>
    <t>Liming Required t/ha pH 6.5</t>
  </si>
  <si>
    <t>Cation Exchange Capacity (BaCl/NH4Cl)</t>
  </si>
  <si>
    <t>Calcium (BaCl/NH4Cl)</t>
  </si>
  <si>
    <t>Magnesium (BaCl/NH4Cl)</t>
  </si>
  <si>
    <t>Sodium (BaCl/NH4Cl)</t>
  </si>
  <si>
    <t>Potassium (BaCl/NH4Cl)</t>
  </si>
  <si>
    <t>Aluminium (BaCl/NH4Cl)</t>
  </si>
  <si>
    <t>Aluminium % of Cations (BaCl/NH4Cl)</t>
  </si>
  <si>
    <t>Calcium % of Cations (BaCl/NH4Cl)</t>
  </si>
  <si>
    <t>Magnesium % of Cations (BaCl/NH4Cl)</t>
  </si>
  <si>
    <t>Sodium % of Cations (BaCl/NH4Cl)</t>
  </si>
  <si>
    <t>Potassium % of Cations (BaCl/NH4Cl)</t>
  </si>
  <si>
    <t>Electrical Conductivity (Sat. Ext.)</t>
  </si>
  <si>
    <t>% Clay</t>
  </si>
  <si>
    <t>% Sand</t>
  </si>
  <si>
    <t>% Silt</t>
  </si>
  <si>
    <t>Gravel (&gt;2mm)</t>
  </si>
  <si>
    <t>Phosphorus (Bray 2, strong)</t>
  </si>
  <si>
    <t>Extractable Aluminium (0.01M CaCl2)</t>
  </si>
  <si>
    <t>Phosphorus Environmental Risk Index</t>
  </si>
  <si>
    <t>Grass Tetany Risk Index</t>
  </si>
  <si>
    <t>Dry Dispersion 2 Hours (Emerson)</t>
  </si>
  <si>
    <t>Dry Dispersion 20 Hours (Emerson)</t>
  </si>
  <si>
    <t>Remoulded Dispersion 2 Hours (Emerson)</t>
  </si>
  <si>
    <t>Remoulded Dispersion 20 Hours (Emerson)</t>
  </si>
  <si>
    <t>Slaking 2 Hours (Emerson)</t>
  </si>
  <si>
    <t>Phosphorus (Sat. Ext.)</t>
  </si>
  <si>
    <t>Potassium (Sat. Ext.)</t>
  </si>
  <si>
    <t>Calcium (Sat. Ext.)</t>
  </si>
  <si>
    <t>Magnesium (Sat. Ext.)</t>
  </si>
  <si>
    <t>Sulphur</t>
  </si>
  <si>
    <t>Boron (Sat. Ext.)</t>
  </si>
  <si>
    <t>pH (Sat. Ext.)</t>
  </si>
  <si>
    <t>Nitrate Nitrogen (Sat. Ext.)</t>
  </si>
  <si>
    <t>Ammonium Nitrogen (Sat. Ext.)</t>
  </si>
  <si>
    <t>Soluble Chloride (Sat. Ext.)</t>
  </si>
  <si>
    <t>Sodium (Sat. Ext.)</t>
  </si>
  <si>
    <t>Sodium Adsorption Ratio (SAR, Sat. Ext.)</t>
  </si>
  <si>
    <t>CEC (Alcoholic NH4Cl at pH 8.5)</t>
  </si>
  <si>
    <t>Calcium (Alcoholic NH4Cl at pH 8.5)</t>
  </si>
  <si>
    <t>Magnesium (Alcoholic NH4Cl at pH 8.5)</t>
  </si>
  <si>
    <t>Potassium (Alcoholic NH4Cl at pH 8.5)</t>
  </si>
  <si>
    <t>Sodium (Alcoholic NH4Cl at pH 8.5)</t>
  </si>
  <si>
    <t>Ca% (Alcoholic NH4Cl at pH 8.5)</t>
  </si>
  <si>
    <t>Mg% (Alcoholic NH4Cl at pH 8.5)</t>
  </si>
  <si>
    <t>K% (Alcoholic NH4Cl at pH 8.5)</t>
  </si>
  <si>
    <t>Na% (Alcoholic NH4Cl at pH 8.5)</t>
  </si>
  <si>
    <t>Extractable Manganese (0.01M CaCl2)</t>
  </si>
  <si>
    <t>% Carbonate</t>
  </si>
  <si>
    <t>Total Organic Carbon (Heanes)</t>
  </si>
  <si>
    <t>Moisture Wet</t>
  </si>
  <si>
    <t>Moisture Dry</t>
  </si>
  <si>
    <t xml:space="preserve">pH (1:5 CaCl2) </t>
  </si>
  <si>
    <t>Moisture (air-dried sample)</t>
  </si>
  <si>
    <t>Total Carbon (Combustion)</t>
  </si>
  <si>
    <t>Soil Bulk Density</t>
  </si>
  <si>
    <t>Total Organic Carbon (Combustion)</t>
  </si>
  <si>
    <t>Air Dry Mass (40C)</t>
  </si>
  <si>
    <t>Oven Dry Mass (105C)</t>
  </si>
  <si>
    <t>Gravimetric Water Content</t>
  </si>
  <si>
    <t>Gravel weight</t>
  </si>
  <si>
    <t>Microbial Respiration (CO2 Burst)</t>
  </si>
  <si>
    <t>Total Arsenic</t>
  </si>
  <si>
    <t>Total Cobalt</t>
  </si>
  <si>
    <t>Total Molybdenum</t>
  </si>
  <si>
    <t>Total Selenium</t>
  </si>
  <si>
    <t>Total Vanadium</t>
  </si>
  <si>
    <t>Dilution Factor</t>
  </si>
  <si>
    <t>Total Coliforms</t>
  </si>
  <si>
    <t>Escherichia coli (E. coli)</t>
  </si>
  <si>
    <t>Faecal Coliforms</t>
  </si>
  <si>
    <t>Latitude</t>
  </si>
  <si>
    <t>Longitude</t>
  </si>
  <si>
    <t>dS/m</t>
  </si>
  <si>
    <t>mg/kg</t>
  </si>
  <si>
    <t>%</t>
  </si>
  <si>
    <t>cmol(+)/kg</t>
  </si>
  <si>
    <t>kg/ha</t>
  </si>
  <si>
    <t>ug/L</t>
  </si>
  <si>
    <t>t/ha</t>
  </si>
  <si>
    <t>mg/L</t>
  </si>
  <si>
    <t>meq/L</t>
  </si>
  <si>
    <t>% CaCO3 equivalent</t>
  </si>
  <si>
    <t>g</t>
  </si>
  <si>
    <t>g/cm3</t>
  </si>
  <si>
    <t>mg/L CO2</t>
  </si>
  <si>
    <t>MPN/100mL</t>
  </si>
  <si>
    <t>christian@sesw.com.au</t>
  </si>
  <si>
    <t>Christian Bannan</t>
  </si>
  <si>
    <t>South East Soil &amp; Water Pty Ltd</t>
  </si>
  <si>
    <t>Unknown</t>
  </si>
  <si>
    <t>CT296  South East Soil &amp; Water</t>
  </si>
  <si>
    <t>Water Stable</t>
  </si>
  <si>
    <t>Partial</t>
  </si>
  <si>
    <t xml:space="preserve"> </t>
  </si>
  <si>
    <t>CT130  South East Soil &amp; Water</t>
  </si>
  <si>
    <t>&lt;0.1</t>
  </si>
  <si>
    <t>&lt;1.0</t>
  </si>
  <si>
    <t>Considerable</t>
  </si>
  <si>
    <t>&lt;9.0</t>
  </si>
  <si>
    <t>Nil</t>
  </si>
  <si>
    <t>Slight</t>
  </si>
  <si>
    <t>Moderate</t>
  </si>
  <si>
    <t>Strong</t>
  </si>
  <si>
    <t>Complete</t>
  </si>
  <si>
    <t>Site 1. 0-0.1</t>
  </si>
  <si>
    <t>JACOBS OFFICER SOUTH</t>
  </si>
  <si>
    <t>OFFICER SOUTH PSP</t>
  </si>
  <si>
    <t>OFFICER SOUTH P</t>
  </si>
  <si>
    <t>Site 1. 0.1-0.5</t>
  </si>
  <si>
    <t>Site 1. 0.5-1.0</t>
  </si>
  <si>
    <t>Site 1. 1.0-2.0</t>
  </si>
  <si>
    <t>Site 1. 2.0-3.0</t>
  </si>
  <si>
    <t>Site 2. 0-0.1</t>
  </si>
  <si>
    <t>Site 2. 0.1-0.5</t>
  </si>
  <si>
    <t>Site 2. 0.5-1.0</t>
  </si>
  <si>
    <t>Site 2. 1.0-2.0</t>
  </si>
  <si>
    <t>Site 2. 2.0-3.0</t>
  </si>
  <si>
    <t>Site 9. 0-0.1</t>
  </si>
  <si>
    <t>Site 9. 0.1-0.5</t>
  </si>
  <si>
    <t>Site 9. 0.5-1.0</t>
  </si>
  <si>
    <t>Site 9 .0-2.0</t>
  </si>
  <si>
    <t>Site 9. 2.0-3.0</t>
  </si>
  <si>
    <t>Site</t>
  </si>
  <si>
    <t>Zone</t>
  </si>
  <si>
    <t>GPS Easting</t>
  </si>
  <si>
    <t>GPS Northing</t>
  </si>
  <si>
    <t>Sample Start Depth</t>
  </si>
  <si>
    <t>Sample End Depth</t>
  </si>
  <si>
    <t>cm</t>
  </si>
  <si>
    <t>Texture</t>
  </si>
  <si>
    <t>SESW Field Classification</t>
  </si>
  <si>
    <t>Exchangeable Sodium Percentage</t>
  </si>
  <si>
    <t>Remoulded Dispersion Observation 20 Hours (Emerson)</t>
  </si>
  <si>
    <t>Calcium / Magnesium Ratio</t>
  </si>
  <si>
    <t>SESW Calculation</t>
  </si>
  <si>
    <t>ESP% + EPP% Calculation</t>
  </si>
  <si>
    <t>Sandy Clay Loam</t>
  </si>
  <si>
    <t>Heavy Clay</t>
  </si>
  <si>
    <t>55H</t>
  </si>
  <si>
    <t>Site 10. 0.1-0.5</t>
  </si>
  <si>
    <t>Site 10. 0.5-1.0</t>
  </si>
  <si>
    <t>Site 10. 0-0.1</t>
  </si>
  <si>
    <t>Site 10. 1.0-2.0</t>
  </si>
  <si>
    <t>Site 10. 2.0-3.0</t>
  </si>
  <si>
    <t>Site 4. 0.1-0.5</t>
  </si>
  <si>
    <t>Site 4. 0.5-1.0</t>
  </si>
  <si>
    <t>Site 4. 0-0.1</t>
  </si>
  <si>
    <t>Site 4. 1.0-2.0</t>
  </si>
  <si>
    <t>Site 4. 2.0-3.0</t>
  </si>
  <si>
    <t>Site 5. 0.1-0.5</t>
  </si>
  <si>
    <t>Site 5. 0.5-1.0</t>
  </si>
  <si>
    <t>Site 5. 0-0.1</t>
  </si>
  <si>
    <t>Site 5. 1.0-2.0</t>
  </si>
  <si>
    <t>Site 5. 2.0-3.0</t>
  </si>
  <si>
    <t>Site 7. 0.1-0.5</t>
  </si>
  <si>
    <t>Site 7. 0.5-1.0</t>
  </si>
  <si>
    <t>Site 7. 0-0.1</t>
  </si>
  <si>
    <t>Site 7. 1.0-2.0</t>
  </si>
  <si>
    <t>Site 7. 2.0-3.0</t>
  </si>
  <si>
    <t>Site 8. 0.1-0.5</t>
  </si>
  <si>
    <t>Site 8. 0.5-1.0</t>
  </si>
  <si>
    <t>Site 8. 0-0.1</t>
  </si>
  <si>
    <t>Site 8. 1.0-2.0</t>
  </si>
  <si>
    <t>Site 8. 2.0-3.0</t>
  </si>
  <si>
    <t>Site 1</t>
  </si>
  <si>
    <t>Site 2</t>
  </si>
  <si>
    <t>Site 4</t>
  </si>
  <si>
    <t>Site 5</t>
  </si>
  <si>
    <t>Site 7</t>
  </si>
  <si>
    <t>Site 8</t>
  </si>
  <si>
    <t>Site 9</t>
  </si>
  <si>
    <t>Site 10</t>
  </si>
  <si>
    <t>Geotech Classification</t>
  </si>
  <si>
    <t>Geotech Description</t>
  </si>
  <si>
    <t>ML</t>
  </si>
  <si>
    <t>Sandy SILT, low plasticity</t>
  </si>
  <si>
    <t>CH</t>
  </si>
  <si>
    <t>Silty CLAY, high plasticity</t>
  </si>
  <si>
    <t>Site 9. 1.0-2.0</t>
  </si>
  <si>
    <t>Electrical Conductivity (Sat. Ext)</t>
  </si>
  <si>
    <t>Emerson Class (Dry Aggregate 2 Hours)</t>
  </si>
  <si>
    <t>Exchangeable Sodium Percentage (ESP) Interpretation</t>
  </si>
  <si>
    <t>Colour</t>
  </si>
  <si>
    <t>ESP Range</t>
  </si>
  <si>
    <t>Interpretation</t>
  </si>
  <si>
    <t>&lt;6%.</t>
  </si>
  <si>
    <t>Non-sodic.</t>
  </si>
  <si>
    <t>6.1-10%.</t>
  </si>
  <si>
    <t>Moderately sodic</t>
  </si>
  <si>
    <t>10.1-15.0%</t>
  </si>
  <si>
    <t>Strongly sodic</t>
  </si>
  <si>
    <t>&gt;15.1%</t>
  </si>
  <si>
    <t>Very strongly sodic</t>
  </si>
  <si>
    <t>Emerson Dispersion Class Interpretation.</t>
  </si>
  <si>
    <t>Loveday &amp; Pyle (L&amp;P) Score Interpretation.</t>
  </si>
  <si>
    <t>L&amp;P Score</t>
  </si>
  <si>
    <t>0, 1, 2, 3, 4</t>
  </si>
  <si>
    <t>Low to moderate.  Nil to slight gypsum resonse expected where dispersive.</t>
  </si>
  <si>
    <t>5, 6, 7, 8</t>
  </si>
  <si>
    <t>Moderate to high.  Gypsum response expected to control dispersion.</t>
  </si>
  <si>
    <t>9, 10, 11, 12</t>
  </si>
  <si>
    <t>High. Gypsum response expected to control dispersion.  High rates required.</t>
  </si>
  <si>
    <t>13, 14, 15, 16</t>
  </si>
  <si>
    <t>Very high.  Very high rates required to control dispersion.</t>
  </si>
  <si>
    <t>Slaking Class Interpretation.</t>
  </si>
  <si>
    <t>Slaking Class</t>
  </si>
  <si>
    <t>Aggregate stable when wetted, nil or minimal breakdown in structure.</t>
  </si>
  <si>
    <t xml:space="preserve">Low aggregate stability.  Partial breakdown in structure when wetted.  </t>
  </si>
  <si>
    <t>Unstable.  High or significant loss of structure when wetted.</t>
  </si>
  <si>
    <t>Organic Carbon Interpretation</t>
  </si>
  <si>
    <t>Organic Carbon %</t>
  </si>
  <si>
    <t>&lt;0.5</t>
  </si>
  <si>
    <t>Deficient.  Low or poor aggregate stability expected.</t>
  </si>
  <si>
    <t>0.5-0.99</t>
  </si>
  <si>
    <t>Low to very low. Low or poor aggregate stability expected.</t>
  </si>
  <si>
    <t>1.0-1.9</t>
  </si>
  <si>
    <t>Slightly low.  Aggregates expected to be unstable, or partially stable.</t>
  </si>
  <si>
    <t>2.0-2.9</t>
  </si>
  <si>
    <t>Acceptable.  Variable water stability expected.</t>
  </si>
  <si>
    <t>3.0-3.9</t>
  </si>
  <si>
    <t>Optimal.  Water stable aggregates expected.</t>
  </si>
  <si>
    <t>4.0+</t>
  </si>
  <si>
    <t xml:space="preserve">Optimal to high.  Aggregate stability likely.  </t>
  </si>
  <si>
    <t>Laboratory Dispersion Observations (Dry Aggregates &amp; Remoulded, 2 Hours &amp; 20 Hours)</t>
  </si>
  <si>
    <t>Average:</t>
  </si>
  <si>
    <t>Nil-Slight</t>
  </si>
  <si>
    <t>Slight-Moderate</t>
  </si>
  <si>
    <t>7, 3</t>
  </si>
  <si>
    <t>Water Stable-Partial</t>
  </si>
  <si>
    <t>1-4</t>
  </si>
  <si>
    <t>7, 8, 2</t>
  </si>
  <si>
    <t>Strong-Complete</t>
  </si>
  <si>
    <t>11-14</t>
  </si>
  <si>
    <t>9-14</t>
  </si>
  <si>
    <t>Nil-Strong</t>
  </si>
  <si>
    <t>0-12</t>
  </si>
  <si>
    <t>Slight-Strong</t>
  </si>
  <si>
    <t>8-14</t>
  </si>
  <si>
    <t>2, 6, 7, 8</t>
  </si>
  <si>
    <t>Slight-Complete</t>
  </si>
  <si>
    <t>OFFICER SOUTH.  SODIC SOIL ASSESSMENT.</t>
  </si>
  <si>
    <t>MAY 2023.</t>
  </si>
  <si>
    <t>LABORATORY SOI TEST RESULTS - ALL DATA.</t>
  </si>
  <si>
    <t>LABORATORY SOI TEST RESULTS - DATA BY BOREHOLE.</t>
  </si>
  <si>
    <t>LABORATORY SOI TEST RESULTS - DATA BY SAMPLING DEPTH.</t>
  </si>
  <si>
    <t>SAMPLE RESULTS - SUMMARY OF AVERAGES OF SOIL CHEMISTRY PER DEPTH.</t>
  </si>
  <si>
    <t>Depth Range</t>
  </si>
  <si>
    <t>0-10cm</t>
  </si>
  <si>
    <t>50cm</t>
  </si>
  <si>
    <t>100cm</t>
  </si>
  <si>
    <t>200cm</t>
  </si>
  <si>
    <t>300cm</t>
  </si>
  <si>
    <t>7, 8</t>
  </si>
  <si>
    <t>4, 5, 6</t>
  </si>
  <si>
    <t>Non-slaking, dispersion unknown.</t>
  </si>
  <si>
    <t>Slaking, nil dispersion after remoulding</t>
  </si>
  <si>
    <t>Slaking, partial dispersion after remoulding</t>
  </si>
  <si>
    <t>Slaking, partial dispersion</t>
  </si>
  <si>
    <t>Slaking, complete dispersion</t>
  </si>
  <si>
    <t>Clay Loam</t>
  </si>
  <si>
    <t>Silty Loam</t>
  </si>
  <si>
    <t>Loam</t>
  </si>
  <si>
    <t>Loamy Sand</t>
  </si>
  <si>
    <t>Clay-Loam to Clay</t>
  </si>
  <si>
    <t>Loam to Silty Loam</t>
  </si>
  <si>
    <t>Sand (Total)</t>
  </si>
  <si>
    <t>Clay &amp; Silt Fraction</t>
  </si>
  <si>
    <t>Depth</t>
  </si>
  <si>
    <t>10-50cm</t>
  </si>
  <si>
    <t>50-100cm</t>
  </si>
  <si>
    <t>2m</t>
  </si>
  <si>
    <t>3m</t>
  </si>
  <si>
    <t>Exchangeable Sodium Percentage (ESP)</t>
  </si>
  <si>
    <t>Loveday &amp; Pyle Dispersion Index</t>
  </si>
  <si>
    <t>Site 1                   (WLRB A)</t>
  </si>
  <si>
    <t>Site 2             (WLRB B)</t>
  </si>
  <si>
    <t>Site 4           (WLRB C)</t>
  </si>
  <si>
    <t>Site 5           (WLRB D)</t>
  </si>
  <si>
    <t>Site 7       (WLRB E)</t>
  </si>
  <si>
    <t>Site 8             (WLRB F)</t>
  </si>
  <si>
    <t>Site 9                 (WLRB I)</t>
  </si>
  <si>
    <t>Site 10                      (WLRB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</si>
</sst>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8">
    <xf numFmtId="0" fontId="0" fillId="0" borderId="0" xfId="0"/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37" borderId="16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164" fontId="19" fillId="34" borderId="16" xfId="0" applyNumberFormat="1" applyFont="1" applyFill="1" applyBorder="1" applyAlignment="1">
      <alignment horizontal="center" vertical="center"/>
    </xf>
    <xf numFmtId="164" fontId="19" fillId="35" borderId="16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8" borderId="34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37" borderId="10" xfId="0" applyNumberFormat="1" applyFont="1" applyFill="1" applyBorder="1" applyAlignment="1">
      <alignment horizontal="center" vertical="center"/>
    </xf>
    <xf numFmtId="164" fontId="19" fillId="37" borderId="15" xfId="0" applyNumberFormat="1" applyFont="1" applyFill="1" applyBorder="1" applyAlignment="1">
      <alignment horizontal="center" vertical="center"/>
    </xf>
    <xf numFmtId="164" fontId="19" fillId="34" borderId="15" xfId="0" applyNumberFormat="1" applyFont="1" applyFill="1" applyBorder="1" applyAlignment="1">
      <alignment horizontal="center" vertical="center"/>
    </xf>
    <xf numFmtId="164" fontId="19" fillId="35" borderId="15" xfId="0" applyNumberFormat="1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6" borderId="15" xfId="0" applyNumberFormat="1" applyFont="1" applyFill="1" applyBorder="1" applyAlignment="1">
      <alignment horizontal="center" vertical="center"/>
    </xf>
    <xf numFmtId="164" fontId="19" fillId="38" borderId="15" xfId="0" applyNumberFormat="1" applyFont="1" applyFill="1" applyBorder="1" applyAlignment="1">
      <alignment horizontal="center" vertical="center"/>
    </xf>
    <xf numFmtId="164" fontId="19" fillId="38" borderId="14" xfId="0" applyNumberFormat="1" applyFont="1" applyFill="1" applyBorder="1" applyAlignment="1">
      <alignment horizontal="center" vertical="center"/>
    </xf>
    <xf numFmtId="164" fontId="19" fillId="36" borderId="14" xfId="0" applyNumberFormat="1" applyFont="1" applyFill="1" applyBorder="1" applyAlignment="1">
      <alignment horizontal="center" vertical="center"/>
    </xf>
    <xf numFmtId="164" fontId="19" fillId="35" borderId="10" xfId="0" applyNumberFormat="1" applyFont="1" applyFill="1" applyBorder="1" applyAlignment="1">
      <alignment horizontal="center" vertical="center"/>
    </xf>
    <xf numFmtId="164" fontId="19" fillId="35" borderId="11" xfId="0" applyNumberFormat="1" applyFont="1" applyFill="1" applyBorder="1" applyAlignment="1">
      <alignment horizontal="center" vertical="center"/>
    </xf>
    <xf numFmtId="164" fontId="19" fillId="36" borderId="18" xfId="0" applyNumberFormat="1" applyFont="1" applyFill="1" applyBorder="1" applyAlignment="1">
      <alignment horizontal="center" vertical="center"/>
    </xf>
    <xf numFmtId="164" fontId="19" fillId="36" borderId="12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0" fontId="19" fillId="0" borderId="37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Exchangeable Sodium Percentage (ESP)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10772458960797E-2"/>
          <c:y val="9.0462221536250192E-2"/>
          <c:w val="0.75629140570080156"/>
          <c:h val="0.69580133029127877"/>
        </c:manualLayout>
      </c:layout>
      <c:lineChart>
        <c:grouping val="standard"/>
        <c:varyColors val="0"/>
        <c:ser>
          <c:idx val="0"/>
          <c:order val="0"/>
          <c:tx>
            <c:strRef>
              <c:f>'ESP and Dispersion Plots'!$A$4</c:f>
              <c:strCache>
                <c:ptCount val="1"/>
                <c:pt idx="0">
                  <c:v>0-10cm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plus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Plots'!$B$3:$I$3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Plots'!$B$4:$I$4</c:f>
              <c:numCache>
                <c:formatCode>0.0</c:formatCode>
                <c:ptCount val="8"/>
                <c:pt idx="0">
                  <c:v>2.9</c:v>
                </c:pt>
                <c:pt idx="1">
                  <c:v>5</c:v>
                </c:pt>
                <c:pt idx="2">
                  <c:v>7.2</c:v>
                </c:pt>
                <c:pt idx="3">
                  <c:v>3.5</c:v>
                </c:pt>
                <c:pt idx="4">
                  <c:v>4.4000000000000004</c:v>
                </c:pt>
                <c:pt idx="5">
                  <c:v>1.9</c:v>
                </c:pt>
                <c:pt idx="6">
                  <c:v>6.7</c:v>
                </c:pt>
                <c:pt idx="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1-41BC-AA02-3C96B1679B78}"/>
            </c:ext>
          </c:extLst>
        </c:ser>
        <c:ser>
          <c:idx val="1"/>
          <c:order val="1"/>
          <c:tx>
            <c:strRef>
              <c:f>'ESP and Dispersion Plots'!$A$5</c:f>
              <c:strCache>
                <c:ptCount val="1"/>
                <c:pt idx="0">
                  <c:v>10-50cm</c:v>
                </c:pt>
              </c:strCache>
            </c:strRef>
          </c:tx>
          <c:spPr>
            <a:ln w="12700" cap="rnd">
              <a:noFill/>
              <a:prstDash val="dash"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Plots'!$B$3:$I$3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Plots'!$B$5:$I$5</c:f>
              <c:numCache>
                <c:formatCode>0.0</c:formatCode>
                <c:ptCount val="8"/>
                <c:pt idx="0">
                  <c:v>18</c:v>
                </c:pt>
                <c:pt idx="1">
                  <c:v>9.1</c:v>
                </c:pt>
                <c:pt idx="2">
                  <c:v>7.4</c:v>
                </c:pt>
                <c:pt idx="3">
                  <c:v>5.0999999999999996</c:v>
                </c:pt>
                <c:pt idx="4">
                  <c:v>6.4</c:v>
                </c:pt>
                <c:pt idx="5">
                  <c:v>6.2</c:v>
                </c:pt>
                <c:pt idx="6">
                  <c:v>6.4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1-41BC-AA02-3C96B1679B78}"/>
            </c:ext>
          </c:extLst>
        </c:ser>
        <c:ser>
          <c:idx val="2"/>
          <c:order val="2"/>
          <c:tx>
            <c:strRef>
              <c:f>'ESP and Dispersion Plots'!$A$6</c:f>
              <c:strCache>
                <c:ptCount val="1"/>
                <c:pt idx="0">
                  <c:v>50-100cm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triangle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Plots'!$B$3:$I$3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Plots'!$B$6:$I$6</c:f>
              <c:numCache>
                <c:formatCode>0.0</c:formatCode>
                <c:ptCount val="8"/>
                <c:pt idx="0">
                  <c:v>32</c:v>
                </c:pt>
                <c:pt idx="1">
                  <c:v>16</c:v>
                </c:pt>
                <c:pt idx="2">
                  <c:v>28</c:v>
                </c:pt>
                <c:pt idx="3">
                  <c:v>24</c:v>
                </c:pt>
                <c:pt idx="4">
                  <c:v>14</c:v>
                </c:pt>
                <c:pt idx="5">
                  <c:v>13</c:v>
                </c:pt>
                <c:pt idx="6">
                  <c:v>23</c:v>
                </c:pt>
                <c:pt idx="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01-41BC-AA02-3C96B1679B78}"/>
            </c:ext>
          </c:extLst>
        </c:ser>
        <c:ser>
          <c:idx val="3"/>
          <c:order val="3"/>
          <c:tx>
            <c:strRef>
              <c:f>'ESP and Dispersion Plots'!$A$7</c:f>
              <c:strCache>
                <c:ptCount val="1"/>
                <c:pt idx="0">
                  <c:v>2m</c:v>
                </c:pt>
              </c:strCache>
            </c:strRef>
          </c:tx>
          <c:spPr>
            <a:ln w="12700" cap="rnd">
              <a:noFill/>
              <a:prstDash val="lgDashDotDot"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Plots'!$B$3:$I$3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Plots'!$B$7:$I$7</c:f>
              <c:numCache>
                <c:formatCode>0.0</c:formatCode>
                <c:ptCount val="8"/>
                <c:pt idx="0">
                  <c:v>32</c:v>
                </c:pt>
                <c:pt idx="1">
                  <c:v>28</c:v>
                </c:pt>
                <c:pt idx="2">
                  <c:v>34</c:v>
                </c:pt>
                <c:pt idx="3">
                  <c:v>32</c:v>
                </c:pt>
                <c:pt idx="4">
                  <c:v>23</c:v>
                </c:pt>
                <c:pt idx="5">
                  <c:v>22</c:v>
                </c:pt>
                <c:pt idx="6">
                  <c:v>26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01-41BC-AA02-3C96B1679B78}"/>
            </c:ext>
          </c:extLst>
        </c:ser>
        <c:ser>
          <c:idx val="4"/>
          <c:order val="4"/>
          <c:tx>
            <c:strRef>
              <c:f>'ESP and Dispersion Plots'!$A$8</c:f>
              <c:strCache>
                <c:ptCount val="1"/>
                <c:pt idx="0">
                  <c:v>3m</c:v>
                </c:pt>
              </c:strCache>
            </c:strRef>
          </c:tx>
          <c:spPr>
            <a:ln w="12700" cap="rnd">
              <a:noFill/>
              <a:prstDash val="sysDot"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Plots'!$B$3:$I$3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Plots'!$B$8:$I$8</c:f>
              <c:numCache>
                <c:formatCode>0.0</c:formatCode>
                <c:ptCount val="8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33</c:v>
                </c:pt>
                <c:pt idx="4">
                  <c:v>21</c:v>
                </c:pt>
                <c:pt idx="5">
                  <c:v>25</c:v>
                </c:pt>
                <c:pt idx="6">
                  <c:v>34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01-41BC-AA02-3C96B167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5999"/>
        <c:axId val="46720079"/>
      </c:lineChart>
      <c:catAx>
        <c:axId val="289475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Site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20079"/>
        <c:crosses val="autoZero"/>
        <c:auto val="1"/>
        <c:lblAlgn val="ctr"/>
        <c:lblOffset val="100"/>
        <c:noMultiLvlLbl val="0"/>
      </c:catAx>
      <c:valAx>
        <c:axId val="4672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ESP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9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94564254298977"/>
          <c:y val="0.9041272294121433"/>
          <c:w val="0.32748211589935627"/>
          <c:h val="5.0765867857237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Loveday</a:t>
            </a:r>
            <a:r>
              <a:rPr lang="en-AU" baseline="0"/>
              <a:t> &amp; Pyle Dispersion Index</a:t>
            </a:r>
            <a:endParaRPr lang="en-AU"/>
          </a:p>
        </c:rich>
      </c:tx>
      <c:layout>
        <c:manualLayout>
          <c:xMode val="edge"/>
          <c:yMode val="edge"/>
          <c:x val="0.33668019247785952"/>
          <c:y val="3.0046946579604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94918265576821E-2"/>
          <c:y val="0.11144412486375366"/>
          <c:w val="0.70959604307243285"/>
          <c:h val="0.68640475035127724"/>
        </c:manualLayout>
      </c:layout>
      <c:lineChart>
        <c:grouping val="standard"/>
        <c:varyColors val="0"/>
        <c:ser>
          <c:idx val="0"/>
          <c:order val="0"/>
          <c:tx>
            <c:strRef>
              <c:f>'ESP and Dispersion Plots'!$A$28</c:f>
              <c:strCache>
                <c:ptCount val="1"/>
                <c:pt idx="0">
                  <c:v>0-10cm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Plots'!$B$27:$I$27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Plots'!$B$28:$I$28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6-42E9-855B-FCBF24F2D795}"/>
            </c:ext>
          </c:extLst>
        </c:ser>
        <c:ser>
          <c:idx val="1"/>
          <c:order val="1"/>
          <c:tx>
            <c:strRef>
              <c:f>'ESP and Dispersion Plots'!$A$29</c:f>
              <c:strCache>
                <c:ptCount val="1"/>
                <c:pt idx="0">
                  <c:v>10-50cm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Plots'!$B$27:$I$27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Plots'!$B$29:$I$29</c:f>
              <c:numCache>
                <c:formatCode>General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6-42E9-855B-FCBF24F2D795}"/>
            </c:ext>
          </c:extLst>
        </c:ser>
        <c:ser>
          <c:idx val="2"/>
          <c:order val="2"/>
          <c:tx>
            <c:strRef>
              <c:f>'ESP and Dispersion Plots'!$A$30</c:f>
              <c:strCache>
                <c:ptCount val="1"/>
                <c:pt idx="0">
                  <c:v>50-100cm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Plots'!$B$27:$I$27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Plots'!$B$30:$I$30</c:f>
              <c:numCache>
                <c:formatCode>General</c:formatCode>
                <c:ptCount val="8"/>
                <c:pt idx="0">
                  <c:v>11</c:v>
                </c:pt>
                <c:pt idx="1">
                  <c:v>5</c:v>
                </c:pt>
                <c:pt idx="2">
                  <c:v>12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6-42E9-855B-FCBF24F2D795}"/>
            </c:ext>
          </c:extLst>
        </c:ser>
        <c:ser>
          <c:idx val="3"/>
          <c:order val="3"/>
          <c:tx>
            <c:strRef>
              <c:f>'ESP and Dispersion Plots'!$A$31</c:f>
              <c:strCache>
                <c:ptCount val="1"/>
                <c:pt idx="0">
                  <c:v>2m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Plots'!$B$27:$I$27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Plots'!$B$31:$I$31</c:f>
              <c:numCache>
                <c:formatCode>General</c:formatCode>
                <c:ptCount val="8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16-42E9-855B-FCBF24F2D795}"/>
            </c:ext>
          </c:extLst>
        </c:ser>
        <c:ser>
          <c:idx val="4"/>
          <c:order val="4"/>
          <c:tx>
            <c:strRef>
              <c:f>'ESP and Dispersion Plots'!$A$32</c:f>
              <c:strCache>
                <c:ptCount val="1"/>
                <c:pt idx="0">
                  <c:v>3m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'ESP and Dispersion Plots'!$B$27:$I$27</c:f>
              <c:strCache>
                <c:ptCount val="8"/>
                <c:pt idx="0">
                  <c:v>Site 1                   (WLRB A)</c:v>
                </c:pt>
                <c:pt idx="1">
                  <c:v>Site 2             (WLRB B)</c:v>
                </c:pt>
                <c:pt idx="2">
                  <c:v>Site 4           (WLRB C)</c:v>
                </c:pt>
                <c:pt idx="3">
                  <c:v>Site 5           (WLRB D)</c:v>
                </c:pt>
                <c:pt idx="4">
                  <c:v>Site 7       (WLRB E)</c:v>
                </c:pt>
                <c:pt idx="5">
                  <c:v>Site 8             (WLRB F)</c:v>
                </c:pt>
                <c:pt idx="6">
                  <c:v>Site 9                 (WLRB I)</c:v>
                </c:pt>
                <c:pt idx="7">
                  <c:v>Site 10                      (WLRB J)</c:v>
                </c:pt>
              </c:strCache>
            </c:strRef>
          </c:cat>
          <c:val>
            <c:numRef>
              <c:f>'ESP and Dispersion Plots'!$B$32:$I$32</c:f>
              <c:numCache>
                <c:formatCode>General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16-42E9-855B-FCBF24F2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5999"/>
        <c:axId val="46720079"/>
      </c:lineChart>
      <c:catAx>
        <c:axId val="289475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Site Name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20079"/>
        <c:crosses val="autoZero"/>
        <c:auto val="1"/>
        <c:lblAlgn val="ctr"/>
        <c:lblOffset val="100"/>
        <c:noMultiLvlLbl val="0"/>
      </c:catAx>
      <c:valAx>
        <c:axId val="4672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Dispersion</a:t>
                </a:r>
                <a:r>
                  <a:rPr lang="en-AU" b="1" baseline="0"/>
                  <a:t> Score</a:t>
                </a:r>
                <a:endParaRPr lang="en-AU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99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25101599645547"/>
          <c:y val="0.93126725481395867"/>
          <c:w val="0.33020065690581785"/>
          <c:h val="5.070457723827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24</xdr:col>
      <xdr:colOff>388937</xdr:colOff>
      <xdr:row>23</xdr:row>
      <xdr:rowOff>22226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1E95B7-E6F9-468B-958F-5505A5E71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593905</xdr:colOff>
      <xdr:row>2</xdr:row>
      <xdr:rowOff>207818</xdr:rowOff>
    </xdr:from>
    <xdr:to>
      <xdr:col>24</xdr:col>
      <xdr:colOff>303606</xdr:colOff>
      <xdr:row>12</xdr:row>
      <xdr:rowOff>17318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E57E4EC-2ABC-4777-959E-80C07AC1A2F1}"/>
            </a:ext>
          </a:extLst>
        </xdr:cNvPr>
        <xdr:cNvSpPr/>
      </xdr:nvSpPr>
      <xdr:spPr>
        <a:xfrm flipH="1">
          <a:off x="8837360" y="588818"/>
          <a:ext cx="6377201" cy="1922318"/>
        </a:xfrm>
        <a:prstGeom prst="rect">
          <a:avLst/>
        </a:prstGeom>
        <a:solidFill>
          <a:srgbClr val="990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588308</xdr:colOff>
      <xdr:row>12</xdr:row>
      <xdr:rowOff>8660</xdr:rowOff>
    </xdr:from>
    <xdr:to>
      <xdr:col>24</xdr:col>
      <xdr:colOff>301625</xdr:colOff>
      <xdr:row>14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C6E99A2-8FB5-4790-B343-A1759AF11C1A}"/>
            </a:ext>
          </a:extLst>
        </xdr:cNvPr>
        <xdr:cNvSpPr/>
      </xdr:nvSpPr>
      <xdr:spPr>
        <a:xfrm>
          <a:off x="8890933" y="2501035"/>
          <a:ext cx="6436380" cy="372340"/>
        </a:xfrm>
        <a:prstGeom prst="rect">
          <a:avLst/>
        </a:prstGeom>
        <a:solidFill>
          <a:srgbClr val="FF0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588308</xdr:colOff>
      <xdr:row>13</xdr:row>
      <xdr:rowOff>181843</xdr:rowOff>
    </xdr:from>
    <xdr:to>
      <xdr:col>24</xdr:col>
      <xdr:colOff>303609</xdr:colOff>
      <xdr:row>15</xdr:row>
      <xdr:rowOff>138547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D8BD2CD-217B-4203-96A2-BDF269379241}"/>
            </a:ext>
          </a:extLst>
        </xdr:cNvPr>
        <xdr:cNvSpPr/>
      </xdr:nvSpPr>
      <xdr:spPr>
        <a:xfrm>
          <a:off x="8831763" y="2866161"/>
          <a:ext cx="6382801" cy="337704"/>
        </a:xfrm>
        <a:prstGeom prst="rect">
          <a:avLst/>
        </a:prstGeom>
        <a:solidFill>
          <a:srgbClr val="FFC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24</xdr:col>
      <xdr:colOff>424654</xdr:colOff>
      <xdr:row>45</xdr:row>
      <xdr:rowOff>181119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A479FC-16D5-46F7-A063-41DFCA6FF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0.83935</cdr:x>
      <cdr:y>0.53779</cdr:y>
    </cdr:from>
    <cdr:to>
      <cdr:x>0.97848</cdr:x>
      <cdr:y>0.60042</cdr:y>
    </cdr:to>
    <cdr:sp macro="" textlink="">
      <cdr:nvSpPr>
        <cdr:cNvPr id="2" name="TextBox 14">
          <a:extLst xmlns:a="http://schemas.openxmlformats.org/drawingml/2006/main">
            <a:ext uri="{FF2B5EF4-FFF2-40B4-BE49-F238E27FC236}">
              <a16:creationId xmlns:a16="http://schemas.microsoft.com/office/drawing/2014/main" id="{BE824FE8-B22E-40CF-9056-F06FC3B01272}"/>
            </a:ext>
          </a:extLst>
        </cdr:cNvPr>
        <cdr:cNvSpPr txBox="1"/>
      </cdr:nvSpPr>
      <cdr:spPr>
        <a:xfrm xmlns:a="http://schemas.openxmlformats.org/drawingml/2006/main">
          <a:off x="5965123" y="2271848"/>
          <a:ext cx="988777" cy="264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Strongly sodic</a:t>
          </a:r>
        </a:p>
      </cdr:txBody>
    </cdr:sp>
  </cdr:relSizeAnchor>
  <cdr:relSizeAnchor xmlns:cdr="http://schemas.openxmlformats.org/drawingml/2006/chartDrawing">
    <cdr:from>
      <cdr:x>0.83984</cdr:x>
      <cdr:y>0.26231</cdr:y>
    </cdr:from>
    <cdr:to>
      <cdr:x>1</cdr:x>
      <cdr:y>0.3657</cdr:y>
    </cdr:to>
    <cdr:sp macro="" textlink="">
      <cdr:nvSpPr>
        <cdr:cNvPr id="3" name="TextBox 14">
          <a:extLst xmlns:a="http://schemas.openxmlformats.org/drawingml/2006/main">
            <a:ext uri="{FF2B5EF4-FFF2-40B4-BE49-F238E27FC236}">
              <a16:creationId xmlns:a16="http://schemas.microsoft.com/office/drawing/2014/main" id="{22800638-F4B4-C3BE-5C5D-24DF3593025F}"/>
            </a:ext>
          </a:extLst>
        </cdr:cNvPr>
        <cdr:cNvSpPr txBox="1"/>
      </cdr:nvSpPr>
      <cdr:spPr>
        <a:xfrm xmlns:a="http://schemas.openxmlformats.org/drawingml/2006/main">
          <a:off x="5943599" y="1108075"/>
          <a:ext cx="1133475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Very Strongly sodic</a:t>
          </a:r>
        </a:p>
      </cdr:txBody>
    </cdr:sp>
  </cdr:relSizeAnchor>
  <cdr:relSizeAnchor xmlns:cdr="http://schemas.openxmlformats.org/drawingml/2006/chartDrawing">
    <cdr:from>
      <cdr:x>0.08204</cdr:x>
      <cdr:y>0.67888</cdr:y>
    </cdr:from>
    <cdr:to>
      <cdr:x>0.98783</cdr:x>
      <cdr:y>0.78518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C4DE5CCC-0D49-5575-F37D-6325EC31789F}"/>
            </a:ext>
          </a:extLst>
        </cdr:cNvPr>
        <cdr:cNvSpPr/>
      </cdr:nvSpPr>
      <cdr:spPr>
        <a:xfrm xmlns:a="http://schemas.openxmlformats.org/drawingml/2006/main">
          <a:off x="583501" y="3000375"/>
          <a:ext cx="6441965" cy="46980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  <cdr:relSizeAnchor xmlns:cdr="http://schemas.openxmlformats.org/drawingml/2006/chartDrawing">
    <cdr:from>
      <cdr:x>0.83963</cdr:x>
      <cdr:y>0.60091</cdr:y>
    </cdr:from>
    <cdr:to>
      <cdr:x>1</cdr:x>
      <cdr:y>0.70431</cdr:y>
    </cdr:to>
    <cdr:sp macro="" textlink="">
      <cdr:nvSpPr>
        <cdr:cNvPr id="7" name="TextBox 14">
          <a:extLst xmlns:a="http://schemas.openxmlformats.org/drawingml/2006/main">
            <a:ext uri="{FF2B5EF4-FFF2-40B4-BE49-F238E27FC236}">
              <a16:creationId xmlns:a16="http://schemas.microsoft.com/office/drawing/2014/main" id="{1CF50A25-513B-3EF5-6257-F0F29118C54A}"/>
            </a:ext>
          </a:extLst>
        </cdr:cNvPr>
        <cdr:cNvSpPr txBox="1"/>
      </cdr:nvSpPr>
      <cdr:spPr>
        <a:xfrm xmlns:a="http://schemas.openxmlformats.org/drawingml/2006/main">
          <a:off x="5967132" y="2538507"/>
          <a:ext cx="1139731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Moderately sodic</a:t>
          </a:r>
        </a:p>
      </cdr:txBody>
    </cdr:sp>
  </cdr:relSizeAnchor>
  <cdr:relSizeAnchor xmlns:cdr="http://schemas.openxmlformats.org/drawingml/2006/chartDrawing">
    <cdr:from>
      <cdr:x>0.83963</cdr:x>
      <cdr:y>0.71232</cdr:y>
    </cdr:from>
    <cdr:to>
      <cdr:x>1</cdr:x>
      <cdr:y>0.77495</cdr:y>
    </cdr:to>
    <cdr:sp macro="" textlink="">
      <cdr:nvSpPr>
        <cdr:cNvPr id="8" name="TextBox 14">
          <a:extLst xmlns:a="http://schemas.openxmlformats.org/drawingml/2006/main">
            <a:ext uri="{FF2B5EF4-FFF2-40B4-BE49-F238E27FC236}">
              <a16:creationId xmlns:a16="http://schemas.microsoft.com/office/drawing/2014/main" id="{5C5753B5-3D76-BE2C-44EE-A6C0654E1544}"/>
            </a:ext>
          </a:extLst>
        </cdr:cNvPr>
        <cdr:cNvSpPr txBox="1"/>
      </cdr:nvSpPr>
      <cdr:spPr>
        <a:xfrm xmlns:a="http://schemas.openxmlformats.org/drawingml/2006/main">
          <a:off x="5967132" y="3009153"/>
          <a:ext cx="113973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Non-sodic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0.79287</cdr:x>
      <cdr:y>0.66441</cdr:y>
    </cdr:from>
    <cdr:to>
      <cdr:x>0.95889</cdr:x>
      <cdr:y>0.727</cdr:y>
    </cdr:to>
    <cdr:sp macro="" textlink="">
      <cdr:nvSpPr>
        <cdr:cNvPr id="2" name="TextBox 13">
          <a:extLst xmlns:a="http://schemas.openxmlformats.org/drawingml/2006/main">
            <a:ext uri="{FF2B5EF4-FFF2-40B4-BE49-F238E27FC236}">
              <a16:creationId xmlns:a16="http://schemas.microsoft.com/office/drawing/2014/main" id="{DD95CD31-E0D5-7C08-9142-79B282D97061}"/>
            </a:ext>
          </a:extLst>
        </cdr:cNvPr>
        <cdr:cNvSpPr txBox="1"/>
      </cdr:nvSpPr>
      <cdr:spPr>
        <a:xfrm xmlns:a="http://schemas.openxmlformats.org/drawingml/2006/main">
          <a:off x="5623143" y="2916375"/>
          <a:ext cx="1177439" cy="2747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Low</a:t>
          </a:r>
          <a:r>
            <a:rPr lang="en-AU" sz="1100" baseline="0"/>
            <a:t> to moderate</a:t>
          </a:r>
          <a:endParaRPr lang="en-AU" sz="1100"/>
        </a:p>
      </cdr:txBody>
    </cdr:sp>
  </cdr:relSizeAnchor>
  <cdr:relSizeAnchor xmlns:cdr="http://schemas.openxmlformats.org/drawingml/2006/chartDrawing">
    <cdr:from>
      <cdr:x>0.79315</cdr:x>
      <cdr:y>0.46353</cdr:y>
    </cdr:from>
    <cdr:to>
      <cdr:x>0.96207</cdr:x>
      <cdr:y>0.52613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30526F71-6ADA-318A-8290-C9A30B23482A}"/>
            </a:ext>
          </a:extLst>
        </cdr:cNvPr>
        <cdr:cNvSpPr txBox="1"/>
      </cdr:nvSpPr>
      <cdr:spPr>
        <a:xfrm xmlns:a="http://schemas.openxmlformats.org/drawingml/2006/main">
          <a:off x="5625135" y="2034630"/>
          <a:ext cx="1198007" cy="2747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Moderate to</a:t>
          </a:r>
          <a:r>
            <a:rPr lang="en-AU" sz="1100" baseline="0"/>
            <a:t> high</a:t>
          </a:r>
          <a:endParaRPr lang="en-AU" sz="1100"/>
        </a:p>
      </cdr:txBody>
    </cdr:sp>
  </cdr:relSizeAnchor>
  <cdr:relSizeAnchor xmlns:cdr="http://schemas.openxmlformats.org/drawingml/2006/chartDrawing">
    <cdr:from>
      <cdr:x>0.79437</cdr:x>
      <cdr:y>0.27506</cdr:y>
    </cdr:from>
    <cdr:to>
      <cdr:x>0.85758</cdr:x>
      <cdr:y>0.33765</cdr:y>
    </cdr:to>
    <cdr:sp macro="" textlink="">
      <cdr:nvSpPr>
        <cdr:cNvPr id="4" name="TextBox 13">
          <a:extLst xmlns:a="http://schemas.openxmlformats.org/drawingml/2006/main">
            <a:ext uri="{FF2B5EF4-FFF2-40B4-BE49-F238E27FC236}">
              <a16:creationId xmlns:a16="http://schemas.microsoft.com/office/drawing/2014/main" id="{7B827E24-2E02-61A7-F762-DF0F1BB252C4}"/>
            </a:ext>
          </a:extLst>
        </cdr:cNvPr>
        <cdr:cNvSpPr txBox="1"/>
      </cdr:nvSpPr>
      <cdr:spPr>
        <a:xfrm xmlns:a="http://schemas.openxmlformats.org/drawingml/2006/main">
          <a:off x="5633794" y="1207340"/>
          <a:ext cx="448295" cy="2747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High</a:t>
          </a:r>
        </a:p>
      </cdr:txBody>
    </cdr:sp>
  </cdr:relSizeAnchor>
  <cdr:relSizeAnchor xmlns:cdr="http://schemas.openxmlformats.org/drawingml/2006/chartDrawing">
    <cdr:from>
      <cdr:x>0.79362</cdr:x>
      <cdr:y>0.14241</cdr:y>
    </cdr:from>
    <cdr:to>
      <cdr:x>0.89674</cdr:x>
      <cdr:y>0.205</cdr:y>
    </cdr:to>
    <cdr:sp macro="" textlink="">
      <cdr:nvSpPr>
        <cdr:cNvPr id="5" name="TextBox 13">
          <a:extLst xmlns:a="http://schemas.openxmlformats.org/drawingml/2006/main">
            <a:ext uri="{FF2B5EF4-FFF2-40B4-BE49-F238E27FC236}">
              <a16:creationId xmlns:a16="http://schemas.microsoft.com/office/drawing/2014/main" id="{D63B9FFF-7A09-67F2-3760-77821AD2D5A3}"/>
            </a:ext>
          </a:extLst>
        </cdr:cNvPr>
        <cdr:cNvSpPr txBox="1"/>
      </cdr:nvSpPr>
      <cdr:spPr>
        <a:xfrm xmlns:a="http://schemas.openxmlformats.org/drawingml/2006/main">
          <a:off x="5628462" y="625094"/>
          <a:ext cx="731343" cy="2747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Very high</a:t>
          </a:r>
        </a:p>
      </cdr:txBody>
    </cdr:sp>
  </cdr:relSizeAnchor>
  <cdr:relSizeAnchor xmlns:cdr="http://schemas.openxmlformats.org/drawingml/2006/chartDrawing">
    <cdr:from>
      <cdr:x>0.08153</cdr:x>
      <cdr:y>0.58787</cdr:y>
    </cdr:from>
    <cdr:to>
      <cdr:x>0.98408</cdr:x>
      <cdr:y>0.79673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C4DE5CCC-0D49-5575-F37D-6325EC31789F}"/>
            </a:ext>
          </a:extLst>
        </cdr:cNvPr>
        <cdr:cNvSpPr/>
      </cdr:nvSpPr>
      <cdr:spPr>
        <a:xfrm xmlns:a="http://schemas.openxmlformats.org/drawingml/2006/main">
          <a:off x="578223" y="2580409"/>
          <a:ext cx="6401004" cy="916788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  <cdr:relSizeAnchor xmlns:cdr="http://schemas.openxmlformats.org/drawingml/2006/chartDrawing">
    <cdr:from>
      <cdr:x>0.07984</cdr:x>
      <cdr:y>0.40835</cdr:y>
    </cdr:from>
    <cdr:to>
      <cdr:x>0.98408</cdr:x>
      <cdr:y>0.59181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8748459B-77D1-420D-B577-AC444AF3624D}"/>
            </a:ext>
          </a:extLst>
        </cdr:cNvPr>
        <cdr:cNvSpPr/>
      </cdr:nvSpPr>
      <cdr:spPr>
        <a:xfrm xmlns:a="http://schemas.openxmlformats.org/drawingml/2006/main">
          <a:off x="566237" y="1792432"/>
          <a:ext cx="6412989" cy="805295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  <cdr:relSizeAnchor xmlns:cdr="http://schemas.openxmlformats.org/drawingml/2006/chartDrawing">
    <cdr:from>
      <cdr:x>0.08226</cdr:x>
      <cdr:y>0.22489</cdr:y>
    </cdr:from>
    <cdr:to>
      <cdr:x>0.98408</cdr:x>
      <cdr:y>0.40835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086F1FA4-2F25-4142-9FB8-4889EEB1B910}"/>
            </a:ext>
          </a:extLst>
        </cdr:cNvPr>
        <cdr:cNvSpPr/>
      </cdr:nvSpPr>
      <cdr:spPr>
        <a:xfrm xmlns:a="http://schemas.openxmlformats.org/drawingml/2006/main">
          <a:off x="583401" y="987137"/>
          <a:ext cx="6395825" cy="805296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  <cdr:relSizeAnchor xmlns:cdr="http://schemas.openxmlformats.org/drawingml/2006/chartDrawing">
    <cdr:from>
      <cdr:x>0.08164</cdr:x>
      <cdr:y>0.11183</cdr:y>
    </cdr:from>
    <cdr:to>
      <cdr:x>0.98408</cdr:x>
      <cdr:y>0.22686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072D795C-B3F1-44C0-91E5-EC0D16057008}"/>
            </a:ext>
          </a:extLst>
        </cdr:cNvPr>
        <cdr:cNvSpPr/>
      </cdr:nvSpPr>
      <cdr:spPr>
        <a:xfrm xmlns:a="http://schemas.openxmlformats.org/drawingml/2006/main" flipH="1">
          <a:off x="579000" y="490874"/>
          <a:ext cx="6400226" cy="504922"/>
        </a:xfrm>
        <a:prstGeom xmlns:a="http://schemas.openxmlformats.org/drawingml/2006/main" prst="rect">
          <a:avLst/>
        </a:prstGeom>
        <a:solidFill xmlns:a="http://schemas.openxmlformats.org/drawingml/2006/main">
          <a:srgbClr val="990000">
            <a:alpha val="4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3"/>
  <sheetViews>
    <sheetView tabSelected="1" workbookViewId="0">
      <selection activeCell="P4" sqref="P4:P43"/>
    </sheetView>
  </sheetViews>
  <sheetFormatPr defaultRowHeight="12.75" x14ac:dyDescent="0.25"/>
  <cols>
    <col min="1" max="1" width="12.85546875" style="1" customWidth="1"/>
    <col min="2" max="2" width="12.42578125" style="1" customWidth="1"/>
    <col min="3" max="4" width="9.140625" style="1"/>
    <col min="5" max="5" width="30.42578125" style="1" customWidth="1"/>
    <col min="6" max="6" width="9.140625" style="1"/>
    <col min="7" max="7" width="29.85546875" style="1" customWidth="1"/>
    <col min="8" max="8" width="12.140625" style="1" customWidth="1"/>
    <col min="9" max="9" width="29" style="1" customWidth="1"/>
    <col min="10" max="58" width="9.140625" style="1"/>
    <col min="59" max="59" width="19.85546875" style="1" customWidth="1"/>
    <col min="60" max="60" width="18.140625" style="1" customWidth="1"/>
    <col min="61" max="196" width="9.140625" style="1"/>
    <col min="197" max="197" width="18.85546875" style="1" customWidth="1"/>
    <col min="198" max="198" width="19.7109375" style="1" customWidth="1"/>
    <col min="199" max="199" width="20.42578125" style="1" customWidth="1"/>
    <col min="200" max="200" width="24.140625" style="1" customWidth="1"/>
    <col min="201" max="201" width="24.7109375" style="1" customWidth="1"/>
    <col min="202" max="16384" width="9.140625" style="1"/>
  </cols>
  <sheetData>
    <row r="1" spans="1:26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34</v>
      </c>
      <c r="AN1" s="1" t="s">
        <v>37</v>
      </c>
      <c r="AO1" s="1" t="s">
        <v>35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75</v>
      </c>
      <c r="BP1" s="1" t="s">
        <v>63</v>
      </c>
      <c r="BQ1" s="1" t="s">
        <v>37</v>
      </c>
      <c r="BR1" s="1" t="s">
        <v>37</v>
      </c>
      <c r="BS1" s="1" t="s">
        <v>31</v>
      </c>
      <c r="BT1" s="1" t="s">
        <v>64</v>
      </c>
      <c r="BU1" s="1" t="s">
        <v>31</v>
      </c>
      <c r="BV1" s="1" t="s">
        <v>33</v>
      </c>
      <c r="BW1" s="1" t="s">
        <v>65</v>
      </c>
      <c r="BX1" s="1" t="s">
        <v>33</v>
      </c>
      <c r="BY1" s="1" t="s">
        <v>66</v>
      </c>
      <c r="BZ1" s="1" t="s">
        <v>32</v>
      </c>
      <c r="CA1" s="1" t="s">
        <v>67</v>
      </c>
      <c r="CB1" s="1" t="s">
        <v>32</v>
      </c>
      <c r="CC1" s="1" t="s">
        <v>68</v>
      </c>
      <c r="CD1" s="1" t="s">
        <v>69</v>
      </c>
      <c r="CE1" s="1" t="s">
        <v>70</v>
      </c>
      <c r="CF1" s="1" t="s">
        <v>71</v>
      </c>
      <c r="CG1" s="1" t="s">
        <v>72</v>
      </c>
      <c r="CH1" s="1" t="s">
        <v>73</v>
      </c>
      <c r="CI1" s="1" t="s">
        <v>74</v>
      </c>
      <c r="CJ1" s="1" t="s">
        <v>75</v>
      </c>
      <c r="CK1" s="1" t="s">
        <v>76</v>
      </c>
      <c r="CL1" s="1" t="s">
        <v>77</v>
      </c>
      <c r="CM1" s="1" t="s">
        <v>78</v>
      </c>
      <c r="CN1" s="1" t="s">
        <v>79</v>
      </c>
      <c r="CO1" s="1" t="s">
        <v>80</v>
      </c>
      <c r="CP1" s="1" t="s">
        <v>81</v>
      </c>
      <c r="CQ1" s="1" t="s">
        <v>82</v>
      </c>
      <c r="CR1" s="1" t="s">
        <v>83</v>
      </c>
      <c r="CS1" s="1" t="s">
        <v>84</v>
      </c>
      <c r="CT1" s="1" t="s">
        <v>85</v>
      </c>
      <c r="CU1" s="1" t="s">
        <v>86</v>
      </c>
      <c r="CV1" s="1" t="s">
        <v>87</v>
      </c>
      <c r="CW1" s="1" t="s">
        <v>88</v>
      </c>
      <c r="CX1" s="1" t="s">
        <v>89</v>
      </c>
      <c r="CY1" s="1" t="s">
        <v>90</v>
      </c>
      <c r="CZ1" s="1" t="s">
        <v>64</v>
      </c>
      <c r="DA1" s="1" t="s">
        <v>90</v>
      </c>
      <c r="DB1" s="1" t="s">
        <v>91</v>
      </c>
      <c r="DC1" s="1" t="s">
        <v>65</v>
      </c>
      <c r="DD1" s="1" t="s">
        <v>91</v>
      </c>
      <c r="DE1" s="1" t="s">
        <v>66</v>
      </c>
      <c r="DF1" s="1" t="s">
        <v>92</v>
      </c>
      <c r="DG1" s="1" t="s">
        <v>67</v>
      </c>
      <c r="DH1" s="1" t="s">
        <v>92</v>
      </c>
      <c r="DI1" s="1" t="s">
        <v>93</v>
      </c>
      <c r="DJ1" s="1" t="s">
        <v>94</v>
      </c>
      <c r="DK1" s="1" t="s">
        <v>95</v>
      </c>
      <c r="DL1" s="1" t="s">
        <v>96</v>
      </c>
      <c r="DM1" s="1" t="s">
        <v>97</v>
      </c>
      <c r="DN1" s="1" t="s">
        <v>98</v>
      </c>
      <c r="DO1" s="1" t="s">
        <v>99</v>
      </c>
      <c r="DP1" s="1" t="s">
        <v>100</v>
      </c>
      <c r="DQ1" s="1" t="s">
        <v>101</v>
      </c>
      <c r="DR1" s="1" t="s">
        <v>102</v>
      </c>
      <c r="DS1" s="1" t="s">
        <v>103</v>
      </c>
      <c r="DT1" s="1" t="s">
        <v>104</v>
      </c>
      <c r="DU1" s="1" t="s">
        <v>105</v>
      </c>
      <c r="DV1" s="1" t="s">
        <v>106</v>
      </c>
      <c r="DW1" s="1" t="s">
        <v>107</v>
      </c>
      <c r="DX1" s="1" t="s">
        <v>108</v>
      </c>
      <c r="DY1" s="1" t="s">
        <v>109</v>
      </c>
      <c r="DZ1" s="1" t="s">
        <v>110</v>
      </c>
      <c r="EA1" s="1" t="s">
        <v>111</v>
      </c>
      <c r="EB1" s="1" t="s">
        <v>112</v>
      </c>
      <c r="EC1" s="1" t="s">
        <v>113</v>
      </c>
      <c r="ED1" s="1" t="s">
        <v>114</v>
      </c>
      <c r="EE1" s="1" t="s">
        <v>115</v>
      </c>
      <c r="EF1" s="1" t="s">
        <v>116</v>
      </c>
      <c r="EG1" s="1" t="s">
        <v>19</v>
      </c>
      <c r="EH1" s="1" t="s">
        <v>117</v>
      </c>
      <c r="EI1" s="1" t="s">
        <v>118</v>
      </c>
      <c r="EJ1" s="1" t="s">
        <v>119</v>
      </c>
      <c r="EK1" s="1" t="s">
        <v>120</v>
      </c>
      <c r="EL1" s="1" t="s">
        <v>25</v>
      </c>
      <c r="EM1" s="1" t="s">
        <v>29</v>
      </c>
      <c r="EN1" s="1" t="s">
        <v>28</v>
      </c>
      <c r="EO1" s="1" t="s">
        <v>121</v>
      </c>
      <c r="EP1" s="1" t="s">
        <v>122</v>
      </c>
      <c r="EQ1" s="1" t="s">
        <v>123</v>
      </c>
      <c r="ER1" s="1" t="s">
        <v>124</v>
      </c>
      <c r="ES1" s="1" t="s">
        <v>22</v>
      </c>
      <c r="ET1" s="1" t="s">
        <v>125</v>
      </c>
      <c r="EU1" s="1" t="s">
        <v>126</v>
      </c>
      <c r="EV1" s="1" t="s">
        <v>127</v>
      </c>
      <c r="EW1" s="1" t="s">
        <v>128</v>
      </c>
      <c r="EX1" s="1" t="s">
        <v>129</v>
      </c>
      <c r="EY1" s="1" t="s">
        <v>130</v>
      </c>
      <c r="EZ1" s="1" t="s">
        <v>131</v>
      </c>
      <c r="FA1" s="1" t="s">
        <v>132</v>
      </c>
      <c r="FB1" s="1" t="s">
        <v>133</v>
      </c>
      <c r="FC1" s="1" t="s">
        <v>134</v>
      </c>
      <c r="FD1" s="1" t="s">
        <v>135</v>
      </c>
      <c r="FE1" s="1" t="s">
        <v>24</v>
      </c>
      <c r="FF1" s="1" t="s">
        <v>136</v>
      </c>
      <c r="FG1" s="1" t="s">
        <v>137</v>
      </c>
      <c r="FH1" s="1" t="s">
        <v>138</v>
      </c>
      <c r="FI1" s="1" t="s">
        <v>139</v>
      </c>
      <c r="FJ1" s="1" t="s">
        <v>140</v>
      </c>
      <c r="FK1" s="1" t="s">
        <v>141</v>
      </c>
      <c r="FL1" s="1" t="s">
        <v>142</v>
      </c>
      <c r="FM1" s="1" t="s">
        <v>143</v>
      </c>
      <c r="FN1" s="1" t="s">
        <v>144</v>
      </c>
      <c r="FO1" s="1" t="s">
        <v>144</v>
      </c>
      <c r="FP1" s="1" t="s">
        <v>145</v>
      </c>
      <c r="FQ1" s="1" t="s">
        <v>145</v>
      </c>
      <c r="FR1" s="1" t="s">
        <v>146</v>
      </c>
      <c r="FS1" s="1" t="s">
        <v>146</v>
      </c>
      <c r="FT1" s="1" t="s">
        <v>147</v>
      </c>
      <c r="FU1" s="1" t="s">
        <v>147</v>
      </c>
      <c r="FV1" s="1" t="s">
        <v>30</v>
      </c>
      <c r="FW1" s="1" t="s">
        <v>148</v>
      </c>
      <c r="FX1" s="1" t="s">
        <v>148</v>
      </c>
      <c r="FY1" s="1" t="s">
        <v>149</v>
      </c>
      <c r="FZ1" s="1" t="s">
        <v>150</v>
      </c>
      <c r="GA1" s="1" t="s">
        <v>151</v>
      </c>
      <c r="GB1" s="1" t="s">
        <v>152</v>
      </c>
      <c r="GC1" s="1" t="s">
        <v>153</v>
      </c>
      <c r="GD1" s="1" t="s">
        <v>36</v>
      </c>
      <c r="GE1" s="1" t="s">
        <v>154</v>
      </c>
      <c r="GF1" s="1" t="s">
        <v>155</v>
      </c>
      <c r="GG1" s="1" t="s">
        <v>156</v>
      </c>
      <c r="GH1" s="1" t="s">
        <v>157</v>
      </c>
      <c r="GI1" s="1" t="s">
        <v>158</v>
      </c>
      <c r="GJ1" s="1" t="s">
        <v>75</v>
      </c>
      <c r="GK1" s="1" t="s">
        <v>159</v>
      </c>
      <c r="GL1" s="1" t="s">
        <v>160</v>
      </c>
      <c r="GM1" s="1" t="s">
        <v>161</v>
      </c>
      <c r="GN1" s="1" t="s">
        <v>162</v>
      </c>
      <c r="GO1" s="1" t="s">
        <v>163</v>
      </c>
      <c r="GP1" s="1" t="s">
        <v>164</v>
      </c>
      <c r="GQ1" s="1" t="s">
        <v>165</v>
      </c>
      <c r="GR1" s="1" t="s">
        <v>166</v>
      </c>
      <c r="GS1" s="1" t="s">
        <v>167</v>
      </c>
      <c r="GT1" s="1" t="s">
        <v>168</v>
      </c>
      <c r="GU1" s="1" t="s">
        <v>169</v>
      </c>
      <c r="GV1" s="1" t="s">
        <v>169</v>
      </c>
      <c r="GW1" s="1" t="s">
        <v>170</v>
      </c>
      <c r="GX1" s="1" t="s">
        <v>170</v>
      </c>
      <c r="GY1" s="1" t="s">
        <v>171</v>
      </c>
      <c r="GZ1" s="1" t="s">
        <v>171</v>
      </c>
      <c r="HA1" s="1" t="s">
        <v>172</v>
      </c>
      <c r="HB1" s="1" t="s">
        <v>173</v>
      </c>
      <c r="HC1" s="1" t="s">
        <v>174</v>
      </c>
      <c r="HD1" s="1" t="s">
        <v>175</v>
      </c>
      <c r="HE1" s="1" t="s">
        <v>176</v>
      </c>
      <c r="HF1" s="1" t="s">
        <v>177</v>
      </c>
      <c r="HG1" s="1" t="s">
        <v>178</v>
      </c>
      <c r="HH1" s="1" t="s">
        <v>178</v>
      </c>
      <c r="HI1" s="1" t="s">
        <v>179</v>
      </c>
      <c r="HJ1" s="1" t="s">
        <v>180</v>
      </c>
      <c r="HK1" s="1" t="s">
        <v>181</v>
      </c>
      <c r="HL1" s="1" t="s">
        <v>182</v>
      </c>
      <c r="HM1" s="1" t="s">
        <v>183</v>
      </c>
      <c r="HN1" s="1" t="s">
        <v>184</v>
      </c>
      <c r="HO1" s="1" t="s">
        <v>185</v>
      </c>
      <c r="HP1" s="1" t="s">
        <v>186</v>
      </c>
      <c r="HQ1" s="1" t="s">
        <v>187</v>
      </c>
      <c r="HR1" s="1" t="s">
        <v>188</v>
      </c>
      <c r="HS1" s="1" t="s">
        <v>189</v>
      </c>
      <c r="HT1" s="1" t="s">
        <v>190</v>
      </c>
      <c r="HU1" s="1" t="s">
        <v>191</v>
      </c>
      <c r="HV1" s="1" t="s">
        <v>192</v>
      </c>
      <c r="HW1" s="1" t="s">
        <v>193</v>
      </c>
      <c r="HX1" s="1" t="s">
        <v>58</v>
      </c>
      <c r="HY1" s="1" t="s">
        <v>194</v>
      </c>
      <c r="HZ1" s="1" t="s">
        <v>195</v>
      </c>
      <c r="IA1" s="1" t="s">
        <v>196</v>
      </c>
      <c r="IB1" s="1" t="s">
        <v>196</v>
      </c>
      <c r="IC1" s="1" t="s">
        <v>124</v>
      </c>
      <c r="ID1" s="1" t="s">
        <v>125</v>
      </c>
      <c r="IE1" s="1" t="s">
        <v>124</v>
      </c>
      <c r="IF1" s="1" t="s">
        <v>197</v>
      </c>
      <c r="IG1" s="1" t="s">
        <v>198</v>
      </c>
      <c r="IH1" s="1" t="s">
        <v>199</v>
      </c>
      <c r="II1" s="1" t="s">
        <v>200</v>
      </c>
      <c r="IJ1" s="1" t="s">
        <v>58</v>
      </c>
      <c r="IK1" s="1" t="s">
        <v>201</v>
      </c>
      <c r="IL1" s="1" t="s">
        <v>202</v>
      </c>
      <c r="IM1" s="1" t="s">
        <v>203</v>
      </c>
      <c r="IN1" s="1" t="s">
        <v>204</v>
      </c>
      <c r="IO1" s="1" t="s">
        <v>127</v>
      </c>
      <c r="IP1" s="1" t="s">
        <v>129</v>
      </c>
      <c r="IQ1" s="1" t="s">
        <v>205</v>
      </c>
      <c r="IR1" s="1" t="s">
        <v>206</v>
      </c>
      <c r="IS1" s="1" t="s">
        <v>132</v>
      </c>
      <c r="IT1" s="1" t="s">
        <v>207</v>
      </c>
      <c r="IU1" s="1" t="s">
        <v>208</v>
      </c>
      <c r="IV1" s="1" t="s">
        <v>209</v>
      </c>
      <c r="IW1" s="1" t="s">
        <v>210</v>
      </c>
      <c r="IX1" s="1" t="s">
        <v>211</v>
      </c>
      <c r="IY1" s="1" t="s">
        <v>209</v>
      </c>
      <c r="IZ1" s="1" t="s">
        <v>212</v>
      </c>
      <c r="JA1" s="1" t="s">
        <v>213</v>
      </c>
      <c r="JB1" s="1" t="s">
        <v>214</v>
      </c>
    </row>
    <row r="2" spans="1:262" x14ac:dyDescent="0.25">
      <c r="R2" s="1" t="s">
        <v>215</v>
      </c>
      <c r="S2" s="1" t="s">
        <v>215</v>
      </c>
      <c r="T2" s="1" t="s">
        <v>216</v>
      </c>
      <c r="U2" s="1" t="s">
        <v>216</v>
      </c>
      <c r="V2" s="1" t="s">
        <v>216</v>
      </c>
      <c r="W2" s="1" t="s">
        <v>217</v>
      </c>
      <c r="X2" s="1" t="s">
        <v>217</v>
      </c>
      <c r="Y2" s="1" t="s">
        <v>217</v>
      </c>
      <c r="Z2" s="1" t="s">
        <v>217</v>
      </c>
      <c r="AA2" s="1" t="s">
        <v>216</v>
      </c>
      <c r="AB2" s="1" t="s">
        <v>216</v>
      </c>
      <c r="AC2" s="1" t="s">
        <v>216</v>
      </c>
      <c r="AE2" s="1" t="s">
        <v>216</v>
      </c>
      <c r="AF2" s="1" t="s">
        <v>216</v>
      </c>
      <c r="AG2" s="1" t="s">
        <v>218</v>
      </c>
      <c r="AH2" s="1" t="s">
        <v>218</v>
      </c>
      <c r="AI2" s="1" t="s">
        <v>218</v>
      </c>
      <c r="AJ2" s="1" t="s">
        <v>218</v>
      </c>
      <c r="AK2" s="1" t="s">
        <v>218</v>
      </c>
      <c r="AM2" s="1" t="s">
        <v>217</v>
      </c>
      <c r="AN2" s="1" t="s">
        <v>218</v>
      </c>
      <c r="AO2" s="1" t="s">
        <v>218</v>
      </c>
      <c r="AP2" s="1" t="s">
        <v>217</v>
      </c>
      <c r="AQ2" s="1" t="s">
        <v>217</v>
      </c>
      <c r="AR2" s="1" t="s">
        <v>216</v>
      </c>
      <c r="AS2" s="1" t="s">
        <v>216</v>
      </c>
      <c r="AT2" s="1" t="s">
        <v>216</v>
      </c>
      <c r="AU2" s="1" t="s">
        <v>216</v>
      </c>
      <c r="AV2" s="1" t="s">
        <v>216</v>
      </c>
      <c r="AW2" s="1" t="s">
        <v>216</v>
      </c>
      <c r="AX2" s="1" t="s">
        <v>216</v>
      </c>
      <c r="AY2" s="1" t="s">
        <v>217</v>
      </c>
      <c r="AZ2" s="1" t="s">
        <v>216</v>
      </c>
      <c r="BA2" s="1" t="s">
        <v>216</v>
      </c>
      <c r="BB2" s="1" t="s">
        <v>216</v>
      </c>
      <c r="BC2" s="1" t="s">
        <v>216</v>
      </c>
      <c r="BD2" s="1" t="s">
        <v>218</v>
      </c>
      <c r="BJ2" s="1" t="s">
        <v>217</v>
      </c>
      <c r="BK2" s="1" t="s">
        <v>217</v>
      </c>
      <c r="BL2" s="1" t="s">
        <v>217</v>
      </c>
      <c r="BM2" s="1" t="s">
        <v>217</v>
      </c>
      <c r="BN2" s="1" t="s">
        <v>217</v>
      </c>
      <c r="BP2" s="1" t="s">
        <v>216</v>
      </c>
      <c r="BQ2" s="1" t="s">
        <v>216</v>
      </c>
      <c r="BR2" s="1" t="s">
        <v>217</v>
      </c>
      <c r="BS2" s="1" t="s">
        <v>217</v>
      </c>
      <c r="BT2" s="1" t="s">
        <v>216</v>
      </c>
      <c r="BU2" s="1" t="s">
        <v>217</v>
      </c>
      <c r="BV2" s="1" t="s">
        <v>217</v>
      </c>
      <c r="BW2" s="1" t="s">
        <v>216</v>
      </c>
      <c r="BX2" s="1" t="s">
        <v>217</v>
      </c>
      <c r="BY2" s="1" t="s">
        <v>216</v>
      </c>
      <c r="BZ2" s="1" t="s">
        <v>217</v>
      </c>
      <c r="CA2" s="1" t="s">
        <v>216</v>
      </c>
      <c r="CB2" s="1" t="s">
        <v>217</v>
      </c>
      <c r="CD2" s="1" t="s">
        <v>219</v>
      </c>
      <c r="CE2" s="1" t="s">
        <v>216</v>
      </c>
      <c r="CI2" s="1" t="s">
        <v>216</v>
      </c>
      <c r="CK2" s="1" t="s">
        <v>217</v>
      </c>
      <c r="CL2" s="1" t="s">
        <v>217</v>
      </c>
      <c r="CM2" s="1" t="s">
        <v>217</v>
      </c>
      <c r="CN2" s="1" t="s">
        <v>216</v>
      </c>
      <c r="CO2" s="1" t="s">
        <v>218</v>
      </c>
      <c r="CP2" s="1" t="s">
        <v>218</v>
      </c>
      <c r="CQ2" s="1" t="s">
        <v>218</v>
      </c>
      <c r="CR2" s="1" t="s">
        <v>218</v>
      </c>
      <c r="CS2" s="1" t="s">
        <v>218</v>
      </c>
      <c r="CU2" s="1" t="s">
        <v>217</v>
      </c>
      <c r="CV2" s="1" t="s">
        <v>218</v>
      </c>
      <c r="CW2" s="1" t="s">
        <v>217</v>
      </c>
      <c r="CX2" s="1" t="s">
        <v>217</v>
      </c>
      <c r="CY2" s="1" t="s">
        <v>217</v>
      </c>
      <c r="CZ2" s="1" t="s">
        <v>216</v>
      </c>
      <c r="DA2" s="1" t="s">
        <v>217</v>
      </c>
      <c r="DB2" s="1" t="s">
        <v>217</v>
      </c>
      <c r="DC2" s="1" t="s">
        <v>216</v>
      </c>
      <c r="DD2" s="1" t="s">
        <v>217</v>
      </c>
      <c r="DE2" s="1" t="s">
        <v>216</v>
      </c>
      <c r="DF2" s="1" t="s">
        <v>217</v>
      </c>
      <c r="DG2" s="1" t="s">
        <v>216</v>
      </c>
      <c r="DH2" s="1" t="s">
        <v>217</v>
      </c>
      <c r="DJ2" s="1" t="s">
        <v>216</v>
      </c>
      <c r="DM2" s="1" t="s">
        <v>216</v>
      </c>
      <c r="DN2" s="1" t="s">
        <v>216</v>
      </c>
      <c r="DO2" s="1" t="s">
        <v>216</v>
      </c>
      <c r="DP2" s="1" t="s">
        <v>216</v>
      </c>
      <c r="DQ2" s="1" t="s">
        <v>216</v>
      </c>
      <c r="DR2" s="1" t="s">
        <v>216</v>
      </c>
      <c r="DS2" s="1" t="s">
        <v>216</v>
      </c>
      <c r="DT2" s="1" t="s">
        <v>216</v>
      </c>
      <c r="DU2" s="1" t="s">
        <v>216</v>
      </c>
      <c r="DV2" s="1" t="s">
        <v>216</v>
      </c>
      <c r="DW2" s="1" t="s">
        <v>216</v>
      </c>
      <c r="DX2" s="1" t="s">
        <v>216</v>
      </c>
      <c r="DZ2" s="1" t="s">
        <v>216</v>
      </c>
      <c r="EA2" s="1" t="s">
        <v>216</v>
      </c>
      <c r="EB2" s="1" t="s">
        <v>216</v>
      </c>
      <c r="EC2" s="1" t="s">
        <v>215</v>
      </c>
      <c r="ED2" s="1" t="s">
        <v>216</v>
      </c>
      <c r="EG2" s="1" t="s">
        <v>216</v>
      </c>
      <c r="EH2" s="1" t="s">
        <v>216</v>
      </c>
      <c r="EI2" s="1" t="s">
        <v>216</v>
      </c>
      <c r="EK2" s="1" t="s">
        <v>220</v>
      </c>
      <c r="EL2" s="1" t="s">
        <v>216</v>
      </c>
      <c r="EM2" s="1" t="s">
        <v>216</v>
      </c>
      <c r="EO2" s="1" t="s">
        <v>216</v>
      </c>
      <c r="EP2" s="1" t="s">
        <v>217</v>
      </c>
      <c r="EQ2" s="1" t="s">
        <v>217</v>
      </c>
      <c r="ER2" s="1" t="s">
        <v>217</v>
      </c>
      <c r="ES2" s="1" t="s">
        <v>217</v>
      </c>
      <c r="EU2" s="1" t="s">
        <v>217</v>
      </c>
      <c r="EV2" s="1" t="s">
        <v>216</v>
      </c>
      <c r="EW2" s="1" t="s">
        <v>217</v>
      </c>
      <c r="EX2" s="1" t="s">
        <v>216</v>
      </c>
      <c r="EY2" s="1" t="s">
        <v>216</v>
      </c>
      <c r="EZ2" s="1" t="s">
        <v>216</v>
      </c>
      <c r="FA2" s="1" t="s">
        <v>216</v>
      </c>
      <c r="FB2" s="1" t="s">
        <v>217</v>
      </c>
      <c r="FC2" s="1" t="s">
        <v>216</v>
      </c>
      <c r="FD2" s="1" t="s">
        <v>216</v>
      </c>
      <c r="FE2" s="1" t="s">
        <v>217</v>
      </c>
      <c r="FF2" s="1" t="s">
        <v>217</v>
      </c>
      <c r="FG2" s="1" t="s">
        <v>217</v>
      </c>
      <c r="FH2" s="1" t="s">
        <v>217</v>
      </c>
      <c r="FI2" s="1" t="s">
        <v>216</v>
      </c>
      <c r="FJ2" s="1" t="s">
        <v>221</v>
      </c>
      <c r="FK2" s="1" t="s">
        <v>221</v>
      </c>
      <c r="FL2" s="1" t="s">
        <v>221</v>
      </c>
      <c r="FM2" s="1" t="s">
        <v>218</v>
      </c>
      <c r="FN2" s="1" t="s">
        <v>218</v>
      </c>
      <c r="FO2" s="1" t="s">
        <v>216</v>
      </c>
      <c r="FP2" s="1" t="s">
        <v>218</v>
      </c>
      <c r="FQ2" s="1" t="s">
        <v>216</v>
      </c>
      <c r="FR2" s="1" t="s">
        <v>218</v>
      </c>
      <c r="FS2" s="1" t="s">
        <v>216</v>
      </c>
      <c r="FT2" s="1" t="s">
        <v>218</v>
      </c>
      <c r="FU2" s="1" t="s">
        <v>216</v>
      </c>
      <c r="FV2" s="1" t="s">
        <v>216</v>
      </c>
      <c r="FW2" s="1" t="s">
        <v>218</v>
      </c>
      <c r="FX2" s="1" t="s">
        <v>216</v>
      </c>
      <c r="FY2" s="1" t="s">
        <v>217</v>
      </c>
      <c r="FZ2" s="1" t="s">
        <v>217</v>
      </c>
      <c r="GA2" s="1" t="s">
        <v>217</v>
      </c>
      <c r="GB2" s="1" t="s">
        <v>217</v>
      </c>
      <c r="GC2" s="1" t="s">
        <v>217</v>
      </c>
      <c r="GE2" s="1" t="s">
        <v>215</v>
      </c>
      <c r="GF2" s="1" t="s">
        <v>217</v>
      </c>
      <c r="GG2" s="1" t="s">
        <v>217</v>
      </c>
      <c r="GH2" s="1" t="s">
        <v>217</v>
      </c>
      <c r="GI2" s="1" t="s">
        <v>217</v>
      </c>
      <c r="GK2" s="1" t="s">
        <v>216</v>
      </c>
      <c r="GL2" s="1" t="s">
        <v>216</v>
      </c>
      <c r="GT2" s="1" t="s">
        <v>222</v>
      </c>
      <c r="GU2" s="1" t="s">
        <v>222</v>
      </c>
      <c r="GV2" s="1" t="s">
        <v>223</v>
      </c>
      <c r="GW2" s="1" t="s">
        <v>222</v>
      </c>
      <c r="GX2" s="1" t="s">
        <v>223</v>
      </c>
      <c r="GY2" s="1" t="s">
        <v>222</v>
      </c>
      <c r="GZ2" s="1" t="s">
        <v>223</v>
      </c>
      <c r="HA2" s="1" t="s">
        <v>222</v>
      </c>
      <c r="HB2" s="1" t="s">
        <v>222</v>
      </c>
      <c r="HD2" s="1" t="s">
        <v>222</v>
      </c>
      <c r="HE2" s="1" t="s">
        <v>222</v>
      </c>
      <c r="HF2" s="1" t="s">
        <v>222</v>
      </c>
      <c r="HG2" s="1" t="s">
        <v>222</v>
      </c>
      <c r="HH2" s="1" t="s">
        <v>223</v>
      </c>
      <c r="HJ2" s="1" t="s">
        <v>218</v>
      </c>
      <c r="HK2" s="1" t="s">
        <v>218</v>
      </c>
      <c r="HL2" s="1" t="s">
        <v>218</v>
      </c>
      <c r="HM2" s="1" t="s">
        <v>218</v>
      </c>
      <c r="HN2" s="1" t="s">
        <v>218</v>
      </c>
      <c r="HO2" s="1" t="s">
        <v>217</v>
      </c>
      <c r="HP2" s="1" t="s">
        <v>217</v>
      </c>
      <c r="HQ2" s="1" t="s">
        <v>217</v>
      </c>
      <c r="HR2" s="1" t="s">
        <v>217</v>
      </c>
      <c r="HS2" s="1" t="s">
        <v>216</v>
      </c>
      <c r="HT2" s="1" t="s">
        <v>224</v>
      </c>
      <c r="HU2" s="1" t="s">
        <v>217</v>
      </c>
      <c r="HV2" s="1" t="s">
        <v>225</v>
      </c>
      <c r="HW2" s="1" t="s">
        <v>225</v>
      </c>
      <c r="HX2" s="1" t="s">
        <v>217</v>
      </c>
      <c r="HZ2" s="1" t="s">
        <v>217</v>
      </c>
      <c r="IA2" s="1" t="s">
        <v>217</v>
      </c>
      <c r="IB2" s="1" t="s">
        <v>217</v>
      </c>
      <c r="IC2" s="1" t="s">
        <v>217</v>
      </c>
      <c r="IE2" s="1" t="s">
        <v>217</v>
      </c>
      <c r="IF2" s="1" t="s">
        <v>226</v>
      </c>
      <c r="IG2" s="1" t="s">
        <v>217</v>
      </c>
      <c r="IH2" s="1" t="s">
        <v>225</v>
      </c>
      <c r="II2" s="1" t="s">
        <v>225</v>
      </c>
      <c r="IJ2" s="1" t="s">
        <v>217</v>
      </c>
      <c r="IK2" s="1" t="s">
        <v>225</v>
      </c>
      <c r="IL2" s="1" t="s">
        <v>225</v>
      </c>
      <c r="IM2" s="1" t="s">
        <v>227</v>
      </c>
      <c r="IN2" s="1" t="s">
        <v>216</v>
      </c>
      <c r="IO2" s="1" t="s">
        <v>216</v>
      </c>
      <c r="IP2" s="1" t="s">
        <v>216</v>
      </c>
      <c r="IQ2" s="1" t="s">
        <v>216</v>
      </c>
      <c r="IR2" s="1" t="s">
        <v>216</v>
      </c>
      <c r="IS2" s="1" t="s">
        <v>216</v>
      </c>
      <c r="IT2" s="1" t="s">
        <v>216</v>
      </c>
      <c r="IU2" s="1" t="s">
        <v>216</v>
      </c>
      <c r="IW2" s="1" t="s">
        <v>228</v>
      </c>
      <c r="IX2" s="1" t="s">
        <v>228</v>
      </c>
      <c r="IZ2" s="1" t="s">
        <v>228</v>
      </c>
    </row>
    <row r="4" spans="1:262" x14ac:dyDescent="0.25">
      <c r="A4" s="1">
        <v>130142906</v>
      </c>
      <c r="B4" s="1" t="s">
        <v>247</v>
      </c>
      <c r="C4" s="1" t="s">
        <v>229</v>
      </c>
      <c r="D4" s="1" t="s">
        <v>230</v>
      </c>
      <c r="E4" s="1" t="s">
        <v>248</v>
      </c>
      <c r="F4" s="1" t="s">
        <v>231</v>
      </c>
      <c r="G4" s="1" t="s">
        <v>249</v>
      </c>
      <c r="H4" s="2">
        <v>44953</v>
      </c>
      <c r="I4" s="1" t="s">
        <v>250</v>
      </c>
      <c r="J4" s="1">
        <v>0</v>
      </c>
      <c r="K4" s="1">
        <v>10</v>
      </c>
      <c r="L4" s="1" t="s">
        <v>232</v>
      </c>
      <c r="M4" s="1" t="s">
        <v>233</v>
      </c>
      <c r="N4" s="1">
        <v>1</v>
      </c>
      <c r="O4" s="1">
        <v>0</v>
      </c>
      <c r="P4" s="1">
        <v>6.1</v>
      </c>
      <c r="Q4" s="1">
        <v>5.2</v>
      </c>
      <c r="R4" s="1">
        <v>0.05</v>
      </c>
      <c r="AF4" s="1">
        <v>47</v>
      </c>
      <c r="AG4" s="1">
        <v>4.5</v>
      </c>
      <c r="AH4" s="1">
        <v>0.12</v>
      </c>
      <c r="AI4" s="1">
        <v>1.8</v>
      </c>
      <c r="AJ4" s="1">
        <v>0.19</v>
      </c>
      <c r="AL4" s="1">
        <v>2.5</v>
      </c>
      <c r="AN4" s="1" t="s">
        <v>238</v>
      </c>
      <c r="AO4" s="1">
        <v>6.6</v>
      </c>
      <c r="AP4" s="1">
        <v>2.9</v>
      </c>
      <c r="AQ4" s="1" t="s">
        <v>239</v>
      </c>
      <c r="AY4" s="1">
        <v>3</v>
      </c>
      <c r="BG4" s="1">
        <v>1</v>
      </c>
      <c r="BH4" s="1" t="s">
        <v>234</v>
      </c>
      <c r="BK4" s="1">
        <v>26</v>
      </c>
      <c r="BL4" s="1">
        <v>12</v>
      </c>
      <c r="BM4" s="1">
        <v>23</v>
      </c>
      <c r="BN4" s="1">
        <v>39</v>
      </c>
      <c r="BO4" s="1" t="s">
        <v>403</v>
      </c>
      <c r="BQ4" s="1" t="s">
        <v>241</v>
      </c>
      <c r="BU4" s="1">
        <v>68</v>
      </c>
      <c r="BX4" s="1">
        <v>28</v>
      </c>
      <c r="CB4" s="1">
        <v>1.8</v>
      </c>
      <c r="CL4" s="1">
        <v>5.0999999999999996</v>
      </c>
      <c r="EJ4" s="1">
        <v>7</v>
      </c>
      <c r="GN4" s="1">
        <v>0</v>
      </c>
      <c r="GO4" s="1">
        <v>0</v>
      </c>
      <c r="GP4" s="1">
        <v>1</v>
      </c>
      <c r="GQ4" s="1">
        <v>1</v>
      </c>
      <c r="GR4" s="1">
        <v>1</v>
      </c>
      <c r="GS4" s="1" t="s">
        <v>235</v>
      </c>
      <c r="JA4" s="1" t="s">
        <v>236</v>
      </c>
      <c r="JB4" s="1" t="s">
        <v>236</v>
      </c>
    </row>
    <row r="5" spans="1:262" x14ac:dyDescent="0.25">
      <c r="A5" s="1">
        <v>130142907</v>
      </c>
      <c r="B5" s="1" t="s">
        <v>251</v>
      </c>
      <c r="C5" s="1" t="s">
        <v>229</v>
      </c>
      <c r="D5" s="1" t="s">
        <v>230</v>
      </c>
      <c r="E5" s="1" t="s">
        <v>248</v>
      </c>
      <c r="F5" s="1" t="s">
        <v>231</v>
      </c>
      <c r="G5" s="1" t="s">
        <v>249</v>
      </c>
      <c r="H5" s="2">
        <v>44953</v>
      </c>
      <c r="I5" s="1" t="s">
        <v>250</v>
      </c>
      <c r="J5" s="1">
        <v>10</v>
      </c>
      <c r="K5" s="1">
        <v>50</v>
      </c>
      <c r="L5" s="1" t="s">
        <v>232</v>
      </c>
      <c r="M5" s="1" t="s">
        <v>237</v>
      </c>
      <c r="N5" s="1">
        <v>1</v>
      </c>
      <c r="O5" s="1">
        <v>0</v>
      </c>
      <c r="P5" s="1">
        <v>6.2</v>
      </c>
      <c r="Q5" s="1">
        <v>4.4000000000000004</v>
      </c>
      <c r="R5" s="1">
        <v>0.06</v>
      </c>
      <c r="AF5" s="1">
        <v>30</v>
      </c>
      <c r="AG5" s="1">
        <v>0.9</v>
      </c>
      <c r="AH5" s="1">
        <v>0.08</v>
      </c>
      <c r="AI5" s="1">
        <v>4.3</v>
      </c>
      <c r="AJ5" s="1">
        <v>1.3</v>
      </c>
      <c r="AL5" s="1">
        <v>0.2</v>
      </c>
      <c r="AN5" s="1">
        <v>0.6</v>
      </c>
      <c r="AO5" s="1">
        <v>7.3</v>
      </c>
      <c r="AP5" s="1">
        <v>18</v>
      </c>
      <c r="AQ5" s="1">
        <v>8.8000000000000007</v>
      </c>
      <c r="BG5" s="1">
        <v>14</v>
      </c>
      <c r="BH5" s="1" t="s">
        <v>234</v>
      </c>
      <c r="BK5" s="1">
        <v>14</v>
      </c>
      <c r="BL5" s="1">
        <v>35</v>
      </c>
      <c r="BM5" s="1">
        <v>31</v>
      </c>
      <c r="BN5" s="1">
        <v>21</v>
      </c>
      <c r="BO5" s="1" t="s">
        <v>60</v>
      </c>
      <c r="BQ5" s="1">
        <v>57</v>
      </c>
      <c r="BU5" s="1">
        <v>12</v>
      </c>
      <c r="BX5" s="1">
        <v>60</v>
      </c>
      <c r="CB5" s="1">
        <v>1</v>
      </c>
      <c r="EJ5" s="1">
        <v>7</v>
      </c>
      <c r="GN5" s="1">
        <v>0</v>
      </c>
      <c r="GO5" s="1">
        <v>3</v>
      </c>
      <c r="GP5" s="1">
        <v>4</v>
      </c>
      <c r="GQ5" s="1">
        <v>3</v>
      </c>
      <c r="GR5" s="1">
        <v>4</v>
      </c>
      <c r="GS5" s="1" t="s">
        <v>235</v>
      </c>
      <c r="JA5" s="1" t="s">
        <v>236</v>
      </c>
      <c r="JB5" s="1" t="s">
        <v>236</v>
      </c>
    </row>
    <row r="6" spans="1:262" x14ac:dyDescent="0.25">
      <c r="A6" s="1">
        <v>130142908</v>
      </c>
      <c r="B6" s="1" t="s">
        <v>252</v>
      </c>
      <c r="C6" s="1" t="s">
        <v>229</v>
      </c>
      <c r="D6" s="1" t="s">
        <v>230</v>
      </c>
      <c r="E6" s="1" t="s">
        <v>248</v>
      </c>
      <c r="F6" s="1" t="s">
        <v>231</v>
      </c>
      <c r="G6" s="1" t="s">
        <v>249</v>
      </c>
      <c r="H6" s="2">
        <v>44953</v>
      </c>
      <c r="I6" s="1" t="s">
        <v>250</v>
      </c>
      <c r="J6" s="1">
        <v>50</v>
      </c>
      <c r="K6" s="1">
        <v>100</v>
      </c>
      <c r="L6" s="1" t="s">
        <v>232</v>
      </c>
      <c r="M6" s="1" t="s">
        <v>237</v>
      </c>
      <c r="N6" s="1">
        <v>1</v>
      </c>
      <c r="O6" s="1">
        <v>0</v>
      </c>
      <c r="P6" s="1">
        <v>6.6</v>
      </c>
      <c r="Q6" s="1">
        <v>5.0999999999999996</v>
      </c>
      <c r="R6" s="1">
        <v>0.14000000000000001</v>
      </c>
      <c r="AF6" s="1">
        <v>30</v>
      </c>
      <c r="AG6" s="1">
        <v>0.3</v>
      </c>
      <c r="AH6" s="1">
        <v>0.08</v>
      </c>
      <c r="AI6" s="1">
        <v>5.0999999999999996</v>
      </c>
      <c r="AJ6" s="1">
        <v>2.7</v>
      </c>
      <c r="AL6" s="1">
        <v>0.1</v>
      </c>
      <c r="AN6" s="1">
        <v>0.2</v>
      </c>
      <c r="AO6" s="1">
        <v>8.3000000000000007</v>
      </c>
      <c r="AP6" s="1">
        <v>32</v>
      </c>
      <c r="AQ6" s="1">
        <v>1.8</v>
      </c>
      <c r="BG6" s="1">
        <v>11</v>
      </c>
      <c r="BH6" s="1" t="s">
        <v>234</v>
      </c>
      <c r="BK6" s="1">
        <v>24</v>
      </c>
      <c r="BL6" s="1">
        <v>36</v>
      </c>
      <c r="BM6" s="1">
        <v>22</v>
      </c>
      <c r="BN6" s="1">
        <v>19</v>
      </c>
      <c r="BO6" s="1" t="s">
        <v>402</v>
      </c>
      <c r="BQ6" s="1">
        <v>14</v>
      </c>
      <c r="BU6" s="1">
        <v>3.5</v>
      </c>
      <c r="BX6" s="1">
        <v>61</v>
      </c>
      <c r="CB6" s="1">
        <v>0.93</v>
      </c>
      <c r="EJ6" s="1">
        <v>8</v>
      </c>
      <c r="GN6" s="1">
        <v>0</v>
      </c>
      <c r="GO6" s="1">
        <v>1</v>
      </c>
      <c r="GP6" s="1">
        <v>3</v>
      </c>
      <c r="GQ6" s="1">
        <v>3</v>
      </c>
      <c r="GR6" s="1">
        <v>4</v>
      </c>
      <c r="GS6" s="1" t="s">
        <v>234</v>
      </c>
      <c r="JA6" s="1" t="s">
        <v>236</v>
      </c>
      <c r="JB6" s="1" t="s">
        <v>236</v>
      </c>
    </row>
    <row r="7" spans="1:262" x14ac:dyDescent="0.25">
      <c r="A7" s="1">
        <v>130142909</v>
      </c>
      <c r="B7" s="1" t="s">
        <v>253</v>
      </c>
      <c r="C7" s="1" t="s">
        <v>229</v>
      </c>
      <c r="D7" s="1" t="s">
        <v>230</v>
      </c>
      <c r="E7" s="1" t="s">
        <v>248</v>
      </c>
      <c r="F7" s="1" t="s">
        <v>231</v>
      </c>
      <c r="G7" s="1" t="s">
        <v>249</v>
      </c>
      <c r="H7" s="2">
        <v>44953</v>
      </c>
      <c r="I7" s="1" t="s">
        <v>250</v>
      </c>
      <c r="J7" s="1">
        <v>100</v>
      </c>
      <c r="K7" s="1">
        <v>200</v>
      </c>
      <c r="L7" s="1" t="s">
        <v>232</v>
      </c>
      <c r="M7" s="1" t="s">
        <v>237</v>
      </c>
      <c r="N7" s="1">
        <v>1</v>
      </c>
      <c r="O7" s="1">
        <v>0</v>
      </c>
      <c r="P7" s="1">
        <v>7</v>
      </c>
      <c r="Q7" s="1">
        <v>5.9</v>
      </c>
      <c r="R7" s="1">
        <v>0.14000000000000001</v>
      </c>
      <c r="AF7" s="1">
        <v>56</v>
      </c>
      <c r="AG7" s="1">
        <v>1.2</v>
      </c>
      <c r="AH7" s="1">
        <v>0.14000000000000001</v>
      </c>
      <c r="AI7" s="1">
        <v>5.7</v>
      </c>
      <c r="AJ7" s="1">
        <v>3.3</v>
      </c>
      <c r="AL7" s="1">
        <v>0.2</v>
      </c>
      <c r="AN7" s="1" t="s">
        <v>238</v>
      </c>
      <c r="AO7" s="1">
        <v>10.4</v>
      </c>
      <c r="AP7" s="1">
        <v>32</v>
      </c>
      <c r="AQ7" s="1" t="s">
        <v>239</v>
      </c>
      <c r="BG7" s="1">
        <v>14</v>
      </c>
      <c r="BH7" s="1" t="s">
        <v>234</v>
      </c>
      <c r="BK7" s="1">
        <v>16</v>
      </c>
      <c r="BL7" s="1">
        <v>32</v>
      </c>
      <c r="BM7" s="1">
        <v>16</v>
      </c>
      <c r="BN7" s="1">
        <v>36</v>
      </c>
      <c r="BO7" s="1" t="s">
        <v>402</v>
      </c>
      <c r="BQ7" s="1" t="s">
        <v>241</v>
      </c>
      <c r="BU7" s="1">
        <v>12</v>
      </c>
      <c r="BX7" s="1">
        <v>55</v>
      </c>
      <c r="CB7" s="1">
        <v>1.4</v>
      </c>
      <c r="EJ7" s="1">
        <v>7</v>
      </c>
      <c r="GN7" s="1">
        <v>0</v>
      </c>
      <c r="GO7" s="1">
        <v>3</v>
      </c>
      <c r="GP7" s="1">
        <v>4</v>
      </c>
      <c r="GQ7" s="1">
        <v>3</v>
      </c>
      <c r="GR7" s="1">
        <v>4</v>
      </c>
      <c r="GS7" s="1" t="s">
        <v>235</v>
      </c>
      <c r="JA7" s="1" t="s">
        <v>236</v>
      </c>
      <c r="JB7" s="1" t="s">
        <v>236</v>
      </c>
    </row>
    <row r="8" spans="1:262" x14ac:dyDescent="0.25">
      <c r="A8" s="1">
        <v>130142910</v>
      </c>
      <c r="B8" s="1" t="s">
        <v>254</v>
      </c>
      <c r="C8" s="1" t="s">
        <v>229</v>
      </c>
      <c r="D8" s="1" t="s">
        <v>230</v>
      </c>
      <c r="E8" s="1" t="s">
        <v>248</v>
      </c>
      <c r="F8" s="1" t="s">
        <v>231</v>
      </c>
      <c r="G8" s="1" t="s">
        <v>249</v>
      </c>
      <c r="H8" s="2">
        <v>44953</v>
      </c>
      <c r="I8" s="1" t="s">
        <v>250</v>
      </c>
      <c r="J8" s="1">
        <v>200</v>
      </c>
      <c r="K8" s="1">
        <v>300</v>
      </c>
      <c r="L8" s="1" t="s">
        <v>232</v>
      </c>
      <c r="M8" s="1" t="s">
        <v>237</v>
      </c>
      <c r="N8" s="1">
        <v>1</v>
      </c>
      <c r="O8" s="1">
        <v>0</v>
      </c>
      <c r="P8" s="1">
        <v>6.5</v>
      </c>
      <c r="Q8" s="1">
        <v>4.9000000000000004</v>
      </c>
      <c r="R8" s="1">
        <v>0.16</v>
      </c>
      <c r="AF8" s="1">
        <v>56</v>
      </c>
      <c r="AG8" s="1">
        <v>1.1000000000000001</v>
      </c>
      <c r="AH8" s="1">
        <v>0.14000000000000001</v>
      </c>
      <c r="AI8" s="1">
        <v>6.6</v>
      </c>
      <c r="AJ8" s="1">
        <v>3.5</v>
      </c>
      <c r="AL8" s="1">
        <v>0.2</v>
      </c>
      <c r="AN8" s="1">
        <v>0.1</v>
      </c>
      <c r="AO8" s="1">
        <v>11.5</v>
      </c>
      <c r="AP8" s="1">
        <v>31</v>
      </c>
      <c r="AQ8" s="1">
        <v>1.1000000000000001</v>
      </c>
      <c r="BG8" s="1">
        <v>14</v>
      </c>
      <c r="BH8" s="1" t="s">
        <v>234</v>
      </c>
      <c r="BK8" s="1">
        <v>15</v>
      </c>
      <c r="BL8" s="1">
        <v>38</v>
      </c>
      <c r="BM8" s="1">
        <v>11</v>
      </c>
      <c r="BN8" s="1">
        <v>36</v>
      </c>
      <c r="BO8" s="1" t="s">
        <v>60</v>
      </c>
      <c r="BQ8" s="1">
        <v>11</v>
      </c>
      <c r="BU8" s="1">
        <v>9.4</v>
      </c>
      <c r="BX8" s="1">
        <v>57</v>
      </c>
      <c r="CB8" s="1">
        <v>1.3</v>
      </c>
      <c r="EJ8" s="1">
        <v>7</v>
      </c>
      <c r="GN8" s="1">
        <v>0</v>
      </c>
      <c r="GO8" s="1">
        <v>3</v>
      </c>
      <c r="GP8" s="1">
        <v>4</v>
      </c>
      <c r="GQ8" s="1">
        <v>3</v>
      </c>
      <c r="GR8" s="1">
        <v>4</v>
      </c>
      <c r="GS8" s="1" t="s">
        <v>235</v>
      </c>
      <c r="JA8" s="1" t="s">
        <v>236</v>
      </c>
      <c r="JB8" s="1" t="s">
        <v>236</v>
      </c>
    </row>
    <row r="9" spans="1:262" x14ac:dyDescent="0.25">
      <c r="A9" s="1">
        <v>130142911</v>
      </c>
      <c r="B9" s="1" t="s">
        <v>255</v>
      </c>
      <c r="C9" s="1" t="s">
        <v>229</v>
      </c>
      <c r="D9" s="1" t="s">
        <v>230</v>
      </c>
      <c r="E9" s="1" t="s">
        <v>248</v>
      </c>
      <c r="F9" s="1" t="s">
        <v>231</v>
      </c>
      <c r="G9" s="1" t="s">
        <v>249</v>
      </c>
      <c r="H9" s="2">
        <v>44953</v>
      </c>
      <c r="I9" s="1" t="s">
        <v>250</v>
      </c>
      <c r="J9" s="1">
        <v>0</v>
      </c>
      <c r="K9" s="1">
        <v>10</v>
      </c>
      <c r="L9" s="1" t="s">
        <v>232</v>
      </c>
      <c r="M9" s="1" t="s">
        <v>233</v>
      </c>
      <c r="N9" s="1">
        <v>1</v>
      </c>
      <c r="O9" s="1">
        <v>0</v>
      </c>
      <c r="P9" s="1">
        <v>5.8</v>
      </c>
      <c r="Q9" s="1">
        <v>4.9000000000000004</v>
      </c>
      <c r="R9" s="1">
        <v>7.0000000000000007E-2</v>
      </c>
      <c r="AF9" s="1">
        <v>64</v>
      </c>
      <c r="AG9" s="1">
        <v>3.1</v>
      </c>
      <c r="AH9" s="1">
        <v>0.16</v>
      </c>
      <c r="AI9" s="1">
        <v>1.4</v>
      </c>
      <c r="AJ9" s="1">
        <v>0.24</v>
      </c>
      <c r="AL9" s="1">
        <v>2.2000000000000002</v>
      </c>
      <c r="AN9" s="1" t="s">
        <v>238</v>
      </c>
      <c r="AO9" s="1">
        <v>4.9000000000000004</v>
      </c>
      <c r="AP9" s="1">
        <v>5</v>
      </c>
      <c r="AQ9" s="1" t="s">
        <v>239</v>
      </c>
      <c r="AY9" s="1">
        <v>3.2</v>
      </c>
      <c r="BG9" s="1">
        <v>2</v>
      </c>
      <c r="BH9" s="1" t="s">
        <v>234</v>
      </c>
      <c r="BK9" s="1">
        <v>26</v>
      </c>
      <c r="BL9" s="1">
        <v>15</v>
      </c>
      <c r="BM9" s="1">
        <v>11</v>
      </c>
      <c r="BN9" s="1">
        <v>48</v>
      </c>
      <c r="BO9" s="1" t="s">
        <v>403</v>
      </c>
      <c r="BQ9" s="1" t="s">
        <v>241</v>
      </c>
      <c r="BU9" s="1">
        <v>63</v>
      </c>
      <c r="BX9" s="1">
        <v>29</v>
      </c>
      <c r="CB9" s="1">
        <v>3.3</v>
      </c>
      <c r="CL9" s="1">
        <v>5.4</v>
      </c>
      <c r="EJ9" s="1">
        <v>7</v>
      </c>
      <c r="GN9" s="1">
        <v>0</v>
      </c>
      <c r="GO9" s="1">
        <v>0</v>
      </c>
      <c r="GP9" s="1">
        <v>0</v>
      </c>
      <c r="GQ9" s="1">
        <v>1</v>
      </c>
      <c r="GR9" s="1">
        <v>1</v>
      </c>
      <c r="GS9" s="1" t="s">
        <v>235</v>
      </c>
      <c r="JA9" s="1" t="s">
        <v>236</v>
      </c>
      <c r="JB9" s="1" t="s">
        <v>236</v>
      </c>
    </row>
    <row r="10" spans="1:262" x14ac:dyDescent="0.25">
      <c r="A10" s="1">
        <v>130142912</v>
      </c>
      <c r="B10" s="1" t="s">
        <v>256</v>
      </c>
      <c r="C10" s="1" t="s">
        <v>229</v>
      </c>
      <c r="D10" s="1" t="s">
        <v>230</v>
      </c>
      <c r="E10" s="1" t="s">
        <v>248</v>
      </c>
      <c r="F10" s="1" t="s">
        <v>231</v>
      </c>
      <c r="G10" s="1" t="s">
        <v>249</v>
      </c>
      <c r="H10" s="2">
        <v>44953</v>
      </c>
      <c r="I10" s="1" t="s">
        <v>250</v>
      </c>
      <c r="J10" s="1">
        <v>10</v>
      </c>
      <c r="K10" s="1">
        <v>50</v>
      </c>
      <c r="L10" s="1" t="s">
        <v>232</v>
      </c>
      <c r="M10" s="1" t="s">
        <v>237</v>
      </c>
      <c r="N10" s="1">
        <v>1</v>
      </c>
      <c r="O10" s="1">
        <v>0</v>
      </c>
      <c r="P10" s="1">
        <v>6.2</v>
      </c>
      <c r="Q10" s="1">
        <v>4.9000000000000004</v>
      </c>
      <c r="R10" s="1">
        <v>0.03</v>
      </c>
      <c r="AF10" s="1">
        <v>12</v>
      </c>
      <c r="AG10" s="1">
        <v>0.9</v>
      </c>
      <c r="AH10" s="1">
        <v>0.03</v>
      </c>
      <c r="AI10" s="1">
        <v>0.9</v>
      </c>
      <c r="AJ10" s="1">
        <v>0.19</v>
      </c>
      <c r="AL10" s="1">
        <v>1</v>
      </c>
      <c r="AN10" s="1">
        <v>0.2</v>
      </c>
      <c r="AO10" s="1">
        <v>2.1</v>
      </c>
      <c r="AP10" s="1">
        <v>9.1</v>
      </c>
      <c r="AQ10" s="1">
        <v>7.5</v>
      </c>
      <c r="BG10" s="1">
        <v>11</v>
      </c>
      <c r="BH10" s="1" t="s">
        <v>235</v>
      </c>
      <c r="BK10" s="1">
        <v>23</v>
      </c>
      <c r="BL10" s="1">
        <v>15</v>
      </c>
      <c r="BM10" s="1">
        <v>30</v>
      </c>
      <c r="BN10" s="1">
        <v>33</v>
      </c>
      <c r="BO10" s="1" t="s">
        <v>404</v>
      </c>
      <c r="BQ10" s="1">
        <v>14</v>
      </c>
      <c r="BU10" s="1">
        <v>41</v>
      </c>
      <c r="BX10" s="1">
        <v>41</v>
      </c>
      <c r="CB10" s="1">
        <v>1.5</v>
      </c>
      <c r="EJ10" s="1">
        <v>1</v>
      </c>
      <c r="GN10" s="1">
        <v>0</v>
      </c>
      <c r="GO10" s="1">
        <v>3</v>
      </c>
      <c r="GP10" s="1">
        <v>4</v>
      </c>
      <c r="GQ10" s="1">
        <v>2</v>
      </c>
      <c r="GR10" s="1">
        <v>2</v>
      </c>
      <c r="JA10" s="1" t="s">
        <v>236</v>
      </c>
      <c r="JB10" s="1" t="s">
        <v>236</v>
      </c>
    </row>
    <row r="11" spans="1:262" x14ac:dyDescent="0.25">
      <c r="A11" s="1">
        <v>130142913</v>
      </c>
      <c r="B11" s="1" t="s">
        <v>257</v>
      </c>
      <c r="C11" s="1" t="s">
        <v>229</v>
      </c>
      <c r="D11" s="1" t="s">
        <v>230</v>
      </c>
      <c r="E11" s="1" t="s">
        <v>248</v>
      </c>
      <c r="F11" s="1" t="s">
        <v>231</v>
      </c>
      <c r="G11" s="1" t="s">
        <v>249</v>
      </c>
      <c r="H11" s="2">
        <v>44953</v>
      </c>
      <c r="I11" s="1" t="s">
        <v>250</v>
      </c>
      <c r="J11" s="1">
        <v>50</v>
      </c>
      <c r="K11" s="1">
        <v>100</v>
      </c>
      <c r="L11" s="1" t="s">
        <v>232</v>
      </c>
      <c r="M11" s="1" t="s">
        <v>237</v>
      </c>
      <c r="N11" s="1">
        <v>1</v>
      </c>
      <c r="O11" s="1">
        <v>0</v>
      </c>
      <c r="P11" s="1">
        <v>6.1</v>
      </c>
      <c r="Q11" s="1">
        <v>4.5999999999999996</v>
      </c>
      <c r="R11" s="1">
        <v>0.09</v>
      </c>
      <c r="AF11" s="1">
        <v>55</v>
      </c>
      <c r="AG11" s="1">
        <v>1.1000000000000001</v>
      </c>
      <c r="AH11" s="1">
        <v>0.14000000000000001</v>
      </c>
      <c r="AI11" s="1">
        <v>6</v>
      </c>
      <c r="AJ11" s="1">
        <v>1.5</v>
      </c>
      <c r="AL11" s="1">
        <v>0.2</v>
      </c>
      <c r="AN11" s="1">
        <v>0.6</v>
      </c>
      <c r="AO11" s="1">
        <v>9.3000000000000007</v>
      </c>
      <c r="AP11" s="1">
        <v>16</v>
      </c>
      <c r="AQ11" s="1">
        <v>5.9</v>
      </c>
      <c r="BG11" s="1">
        <v>5</v>
      </c>
      <c r="BH11" s="1" t="s">
        <v>235</v>
      </c>
      <c r="BK11" s="1">
        <v>17</v>
      </c>
      <c r="BL11" s="1">
        <v>41</v>
      </c>
      <c r="BM11" s="1">
        <v>12</v>
      </c>
      <c r="BN11" s="1">
        <v>29</v>
      </c>
      <c r="BO11" s="1" t="s">
        <v>60</v>
      </c>
      <c r="BQ11" s="1">
        <v>49</v>
      </c>
      <c r="BU11" s="1">
        <v>12</v>
      </c>
      <c r="BX11" s="1">
        <v>65</v>
      </c>
      <c r="CB11" s="1">
        <v>1.5</v>
      </c>
      <c r="EJ11" s="1">
        <v>2</v>
      </c>
      <c r="GN11" s="1">
        <v>0</v>
      </c>
      <c r="GO11" s="1">
        <v>1</v>
      </c>
      <c r="GP11" s="1">
        <v>2</v>
      </c>
      <c r="GQ11" s="1">
        <v>1</v>
      </c>
      <c r="GR11" s="1">
        <v>1</v>
      </c>
      <c r="JA11" s="1" t="s">
        <v>236</v>
      </c>
      <c r="JB11" s="1" t="s">
        <v>236</v>
      </c>
    </row>
    <row r="12" spans="1:262" x14ac:dyDescent="0.25">
      <c r="A12" s="1">
        <v>130142914</v>
      </c>
      <c r="B12" s="1" t="s">
        <v>258</v>
      </c>
      <c r="C12" s="1" t="s">
        <v>229</v>
      </c>
      <c r="D12" s="1" t="s">
        <v>230</v>
      </c>
      <c r="E12" s="1" t="s">
        <v>248</v>
      </c>
      <c r="F12" s="1" t="s">
        <v>231</v>
      </c>
      <c r="G12" s="1" t="s">
        <v>249</v>
      </c>
      <c r="H12" s="2">
        <v>44953</v>
      </c>
      <c r="I12" s="1" t="s">
        <v>250</v>
      </c>
      <c r="J12" s="1">
        <v>100</v>
      </c>
      <c r="K12" s="1">
        <v>200</v>
      </c>
      <c r="L12" s="1" t="s">
        <v>232</v>
      </c>
      <c r="M12" s="1" t="s">
        <v>237</v>
      </c>
      <c r="N12" s="1">
        <v>1</v>
      </c>
      <c r="O12" s="1">
        <v>0</v>
      </c>
      <c r="P12" s="1">
        <v>6</v>
      </c>
      <c r="Q12" s="1">
        <v>4.5</v>
      </c>
      <c r="R12" s="1">
        <v>0.16</v>
      </c>
      <c r="AF12" s="1">
        <v>39</v>
      </c>
      <c r="AG12" s="1">
        <v>0.8</v>
      </c>
      <c r="AH12" s="1">
        <v>0.1</v>
      </c>
      <c r="AI12" s="1">
        <v>4.8</v>
      </c>
      <c r="AJ12" s="1">
        <v>2.2999999999999998</v>
      </c>
      <c r="AL12" s="1">
        <v>0.2</v>
      </c>
      <c r="AN12" s="1">
        <v>0.2</v>
      </c>
      <c r="AO12" s="1">
        <v>8.1999999999999993</v>
      </c>
      <c r="AP12" s="1">
        <v>28</v>
      </c>
      <c r="AQ12" s="1">
        <v>2.2999999999999998</v>
      </c>
      <c r="BG12" s="1">
        <v>13</v>
      </c>
      <c r="BH12" s="1" t="s">
        <v>234</v>
      </c>
      <c r="BK12" s="1">
        <v>11</v>
      </c>
      <c r="BL12" s="1">
        <v>29</v>
      </c>
      <c r="BM12" s="1">
        <v>40</v>
      </c>
      <c r="BN12" s="1">
        <v>20</v>
      </c>
      <c r="BO12" s="1" t="s">
        <v>402</v>
      </c>
      <c r="BQ12" s="1">
        <v>17</v>
      </c>
      <c r="BU12" s="1">
        <v>9.6999999999999993</v>
      </c>
      <c r="BX12" s="1">
        <v>58</v>
      </c>
      <c r="CB12" s="1">
        <v>1.2</v>
      </c>
      <c r="EJ12" s="1">
        <v>8</v>
      </c>
      <c r="GN12" s="1">
        <v>0</v>
      </c>
      <c r="GO12" s="1">
        <v>3</v>
      </c>
      <c r="GP12" s="1">
        <v>4</v>
      </c>
      <c r="GQ12" s="1">
        <v>3</v>
      </c>
      <c r="GR12" s="1">
        <v>3</v>
      </c>
      <c r="GS12" s="1" t="s">
        <v>234</v>
      </c>
      <c r="JA12" s="1" t="s">
        <v>236</v>
      </c>
      <c r="JB12" s="1" t="s">
        <v>236</v>
      </c>
    </row>
    <row r="13" spans="1:262" x14ac:dyDescent="0.25">
      <c r="A13" s="1">
        <v>130142915</v>
      </c>
      <c r="B13" s="1" t="s">
        <v>259</v>
      </c>
      <c r="C13" s="1" t="s">
        <v>229</v>
      </c>
      <c r="D13" s="1" t="s">
        <v>230</v>
      </c>
      <c r="E13" s="1" t="s">
        <v>248</v>
      </c>
      <c r="F13" s="1" t="s">
        <v>231</v>
      </c>
      <c r="G13" s="1" t="s">
        <v>249</v>
      </c>
      <c r="H13" s="2">
        <v>44953</v>
      </c>
      <c r="I13" s="1" t="s">
        <v>250</v>
      </c>
      <c r="J13" s="1">
        <v>200</v>
      </c>
      <c r="K13" s="1">
        <v>300</v>
      </c>
      <c r="L13" s="1" t="s">
        <v>232</v>
      </c>
      <c r="M13" s="1" t="s">
        <v>237</v>
      </c>
      <c r="N13" s="1">
        <v>1</v>
      </c>
      <c r="O13" s="1">
        <v>0</v>
      </c>
      <c r="P13" s="1">
        <v>5.8</v>
      </c>
      <c r="Q13" s="1">
        <v>5.3</v>
      </c>
      <c r="R13" s="1">
        <v>0.22</v>
      </c>
      <c r="AF13" s="1">
        <v>49</v>
      </c>
      <c r="AG13" s="1">
        <v>1</v>
      </c>
      <c r="AH13" s="1">
        <v>0.13</v>
      </c>
      <c r="AI13" s="1">
        <v>5.7</v>
      </c>
      <c r="AJ13" s="1">
        <v>3.3</v>
      </c>
      <c r="AL13" s="1">
        <v>0.2</v>
      </c>
      <c r="AN13" s="1">
        <v>0.1</v>
      </c>
      <c r="AO13" s="1">
        <v>10.3</v>
      </c>
      <c r="AP13" s="1">
        <v>32</v>
      </c>
      <c r="AQ13" s="1">
        <v>1.1000000000000001</v>
      </c>
      <c r="BG13" s="1">
        <v>11</v>
      </c>
      <c r="BH13" s="1" t="s">
        <v>235</v>
      </c>
      <c r="BK13" s="1">
        <v>14</v>
      </c>
      <c r="BL13" s="1">
        <v>37</v>
      </c>
      <c r="BM13" s="1">
        <v>32</v>
      </c>
      <c r="BN13" s="1">
        <v>18</v>
      </c>
      <c r="BO13" s="1" t="s">
        <v>60</v>
      </c>
      <c r="BQ13" s="1">
        <v>10</v>
      </c>
      <c r="BU13" s="1">
        <v>10</v>
      </c>
      <c r="BX13" s="1">
        <v>56</v>
      </c>
      <c r="CB13" s="1">
        <v>1.2</v>
      </c>
      <c r="EJ13" s="1">
        <v>2</v>
      </c>
      <c r="GN13" s="1">
        <v>0</v>
      </c>
      <c r="GO13" s="1">
        <v>3</v>
      </c>
      <c r="GP13" s="1">
        <v>3</v>
      </c>
      <c r="GQ13" s="1">
        <v>2</v>
      </c>
      <c r="GR13" s="1">
        <v>3</v>
      </c>
      <c r="JA13" s="1" t="s">
        <v>236</v>
      </c>
      <c r="JB13" s="1" t="s">
        <v>236</v>
      </c>
    </row>
    <row r="14" spans="1:262" x14ac:dyDescent="0.25">
      <c r="A14" s="1">
        <v>130142922</v>
      </c>
      <c r="B14" s="1" t="s">
        <v>287</v>
      </c>
      <c r="C14" s="1" t="s">
        <v>229</v>
      </c>
      <c r="D14" s="1" t="s">
        <v>230</v>
      </c>
      <c r="E14" s="1" t="s">
        <v>249</v>
      </c>
      <c r="F14" s="1" t="s">
        <v>231</v>
      </c>
      <c r="G14" s="1" t="s">
        <v>249</v>
      </c>
      <c r="H14" s="2">
        <v>45013</v>
      </c>
      <c r="I14" s="1" t="s">
        <v>250</v>
      </c>
      <c r="J14" s="1">
        <v>10</v>
      </c>
      <c r="K14" s="1">
        <v>50</v>
      </c>
      <c r="L14" s="1" t="s">
        <v>232</v>
      </c>
      <c r="M14" s="1" t="s">
        <v>237</v>
      </c>
      <c r="N14" s="1">
        <v>1</v>
      </c>
      <c r="O14" s="1">
        <v>0</v>
      </c>
      <c r="P14" s="1">
        <v>5.6</v>
      </c>
      <c r="Q14" s="1">
        <v>4.5</v>
      </c>
      <c r="R14" s="1">
        <v>0.05</v>
      </c>
      <c r="AF14" s="1">
        <v>23</v>
      </c>
      <c r="AG14" s="1">
        <v>1.1000000000000001</v>
      </c>
      <c r="AH14" s="1">
        <v>0.06</v>
      </c>
      <c r="AI14" s="1">
        <v>0.9</v>
      </c>
      <c r="AJ14" s="1">
        <v>0.19</v>
      </c>
      <c r="AL14" s="1">
        <v>1.3</v>
      </c>
      <c r="AN14" s="1">
        <v>0.5</v>
      </c>
      <c r="AO14" s="1">
        <v>2.6</v>
      </c>
      <c r="AP14" s="1">
        <v>7.4</v>
      </c>
      <c r="AQ14" s="1">
        <v>18</v>
      </c>
      <c r="BG14" s="1">
        <v>8</v>
      </c>
      <c r="BH14" s="1" t="s">
        <v>235</v>
      </c>
      <c r="BK14" s="1">
        <v>25</v>
      </c>
      <c r="BL14" s="1">
        <v>12</v>
      </c>
      <c r="BM14" s="1">
        <v>27</v>
      </c>
      <c r="BN14" s="1">
        <v>36</v>
      </c>
      <c r="BO14" s="1" t="s">
        <v>404</v>
      </c>
      <c r="BQ14" s="1">
        <v>42</v>
      </c>
      <c r="BU14" s="1">
        <v>40</v>
      </c>
      <c r="BX14" s="1">
        <v>33</v>
      </c>
      <c r="CB14" s="1">
        <v>2.2000000000000002</v>
      </c>
      <c r="EJ14" s="1">
        <v>2</v>
      </c>
      <c r="GN14" s="1">
        <v>0</v>
      </c>
      <c r="GO14" s="1">
        <v>1</v>
      </c>
      <c r="GP14" s="1">
        <v>1</v>
      </c>
      <c r="GQ14" s="1">
        <v>3</v>
      </c>
      <c r="GR14" s="1">
        <v>3</v>
      </c>
      <c r="JA14" s="1" t="s">
        <v>236</v>
      </c>
      <c r="JB14" s="1" t="s">
        <v>236</v>
      </c>
    </row>
    <row r="15" spans="1:262" x14ac:dyDescent="0.25">
      <c r="A15" s="1">
        <v>130142923</v>
      </c>
      <c r="B15" s="1" t="s">
        <v>288</v>
      </c>
      <c r="C15" s="1" t="s">
        <v>229</v>
      </c>
      <c r="D15" s="1" t="s">
        <v>230</v>
      </c>
      <c r="E15" s="1" t="s">
        <v>249</v>
      </c>
      <c r="F15" s="1" t="s">
        <v>231</v>
      </c>
      <c r="G15" s="1" t="s">
        <v>249</v>
      </c>
      <c r="H15" s="2">
        <v>45013</v>
      </c>
      <c r="I15" s="1" t="s">
        <v>250</v>
      </c>
      <c r="J15" s="1">
        <v>50</v>
      </c>
      <c r="K15" s="1">
        <v>100</v>
      </c>
      <c r="L15" s="1" t="s">
        <v>232</v>
      </c>
      <c r="M15" s="1" t="s">
        <v>237</v>
      </c>
      <c r="N15" s="1">
        <v>1</v>
      </c>
      <c r="O15" s="1">
        <v>0</v>
      </c>
      <c r="P15" s="1">
        <v>6.3</v>
      </c>
      <c r="Q15" s="1">
        <v>5.4</v>
      </c>
      <c r="R15" s="1">
        <v>0.22</v>
      </c>
      <c r="AF15" s="1">
        <v>49</v>
      </c>
      <c r="AG15" s="1">
        <v>0.9</v>
      </c>
      <c r="AH15" s="1">
        <v>0.13</v>
      </c>
      <c r="AI15" s="1">
        <v>5.8</v>
      </c>
      <c r="AJ15" s="1">
        <v>2.6</v>
      </c>
      <c r="AL15" s="1">
        <v>0.2</v>
      </c>
      <c r="AN15" s="1" t="s">
        <v>238</v>
      </c>
      <c r="AO15" s="1">
        <v>9.5</v>
      </c>
      <c r="AP15" s="1">
        <v>28</v>
      </c>
      <c r="AQ15" s="1" t="s">
        <v>239</v>
      </c>
      <c r="BG15" s="1">
        <v>12</v>
      </c>
      <c r="BH15" s="1" t="s">
        <v>235</v>
      </c>
      <c r="BK15" s="1">
        <v>19</v>
      </c>
      <c r="BL15" s="1">
        <v>14</v>
      </c>
      <c r="BM15" s="1">
        <v>41</v>
      </c>
      <c r="BN15" s="1">
        <v>27</v>
      </c>
      <c r="BO15" s="1" t="s">
        <v>404</v>
      </c>
      <c r="BQ15" s="1" t="s">
        <v>241</v>
      </c>
      <c r="BU15" s="1">
        <v>9.6999999999999993</v>
      </c>
      <c r="BX15" s="1">
        <v>61</v>
      </c>
      <c r="CB15" s="1">
        <v>1.3</v>
      </c>
      <c r="EJ15" s="1">
        <v>2</v>
      </c>
      <c r="GN15" s="1">
        <v>0</v>
      </c>
      <c r="GO15" s="1">
        <v>3</v>
      </c>
      <c r="GP15" s="1">
        <v>3</v>
      </c>
      <c r="GQ15" s="1">
        <v>3</v>
      </c>
      <c r="GR15" s="1">
        <v>3</v>
      </c>
      <c r="JA15" s="1" t="s">
        <v>236</v>
      </c>
      <c r="JB15" s="1" t="s">
        <v>236</v>
      </c>
    </row>
    <row r="16" spans="1:262" x14ac:dyDescent="0.25">
      <c r="A16" s="1">
        <v>130142921</v>
      </c>
      <c r="B16" s="1" t="s">
        <v>289</v>
      </c>
      <c r="C16" s="1" t="s">
        <v>229</v>
      </c>
      <c r="D16" s="1" t="s">
        <v>230</v>
      </c>
      <c r="E16" s="1" t="s">
        <v>249</v>
      </c>
      <c r="F16" s="1" t="s">
        <v>231</v>
      </c>
      <c r="G16" s="1" t="s">
        <v>249</v>
      </c>
      <c r="H16" s="2">
        <v>45013</v>
      </c>
      <c r="I16" s="1" t="s">
        <v>250</v>
      </c>
      <c r="J16" s="1">
        <v>0</v>
      </c>
      <c r="K16" s="1">
        <v>10</v>
      </c>
      <c r="L16" s="1" t="s">
        <v>232</v>
      </c>
      <c r="M16" s="1" t="s">
        <v>233</v>
      </c>
      <c r="N16" s="1">
        <v>1</v>
      </c>
      <c r="O16" s="1">
        <v>0</v>
      </c>
      <c r="P16" s="1">
        <v>5.5</v>
      </c>
      <c r="Q16" s="1">
        <v>4.7</v>
      </c>
      <c r="R16" s="1">
        <v>0.14000000000000001</v>
      </c>
      <c r="AF16" s="1">
        <v>130</v>
      </c>
      <c r="AG16" s="1">
        <v>3.9</v>
      </c>
      <c r="AH16" s="1">
        <v>0.32</v>
      </c>
      <c r="AI16" s="1">
        <v>1.1000000000000001</v>
      </c>
      <c r="AJ16" s="1">
        <v>0.43</v>
      </c>
      <c r="AL16" s="1">
        <v>3.5</v>
      </c>
      <c r="AN16" s="1">
        <v>0.1</v>
      </c>
      <c r="AO16" s="1">
        <v>5.9</v>
      </c>
      <c r="AP16" s="1">
        <v>7.2</v>
      </c>
      <c r="AQ16" s="1">
        <v>2.4</v>
      </c>
      <c r="AY16" s="1">
        <v>3.1</v>
      </c>
      <c r="BG16" s="1">
        <v>4</v>
      </c>
      <c r="BH16" s="1" t="s">
        <v>234</v>
      </c>
      <c r="BK16" s="1">
        <v>16</v>
      </c>
      <c r="BL16" s="1">
        <v>32</v>
      </c>
      <c r="BM16" s="1">
        <v>33</v>
      </c>
      <c r="BN16" s="1">
        <v>19</v>
      </c>
      <c r="BO16" s="1" t="s">
        <v>402</v>
      </c>
      <c r="BQ16" s="1">
        <v>13</v>
      </c>
      <c r="BU16" s="1">
        <v>66</v>
      </c>
      <c r="BX16" s="1">
        <v>19</v>
      </c>
      <c r="CB16" s="1">
        <v>5.4</v>
      </c>
      <c r="CL16" s="1">
        <v>5.3</v>
      </c>
      <c r="EJ16" s="1">
        <v>7</v>
      </c>
      <c r="GN16" s="1">
        <v>0</v>
      </c>
      <c r="GO16" s="1">
        <v>0</v>
      </c>
      <c r="GP16" s="1">
        <v>1</v>
      </c>
      <c r="GQ16" s="1">
        <v>1</v>
      </c>
      <c r="GR16" s="1">
        <v>2</v>
      </c>
      <c r="GS16" s="1" t="s">
        <v>235</v>
      </c>
      <c r="JA16" s="1" t="s">
        <v>236</v>
      </c>
      <c r="JB16" s="1" t="s">
        <v>236</v>
      </c>
    </row>
    <row r="17" spans="1:262" x14ac:dyDescent="0.25">
      <c r="A17" s="1">
        <v>130142924</v>
      </c>
      <c r="B17" s="1" t="s">
        <v>290</v>
      </c>
      <c r="C17" s="1" t="s">
        <v>229</v>
      </c>
      <c r="D17" s="1" t="s">
        <v>230</v>
      </c>
      <c r="E17" s="1" t="s">
        <v>249</v>
      </c>
      <c r="F17" s="1" t="s">
        <v>231</v>
      </c>
      <c r="G17" s="1" t="s">
        <v>249</v>
      </c>
      <c r="H17" s="2">
        <v>45013</v>
      </c>
      <c r="I17" s="1" t="s">
        <v>250</v>
      </c>
      <c r="J17" s="1">
        <v>100</v>
      </c>
      <c r="K17" s="1">
        <v>200</v>
      </c>
      <c r="L17" s="1" t="s">
        <v>232</v>
      </c>
      <c r="M17" s="1" t="s">
        <v>237</v>
      </c>
      <c r="N17" s="1">
        <v>1</v>
      </c>
      <c r="O17" s="1">
        <v>0</v>
      </c>
      <c r="P17" s="1">
        <v>6.5</v>
      </c>
      <c r="Q17" s="1">
        <v>5.3</v>
      </c>
      <c r="R17" s="1">
        <v>0.38</v>
      </c>
      <c r="AF17" s="1">
        <v>56</v>
      </c>
      <c r="AG17" s="1">
        <v>1</v>
      </c>
      <c r="AH17" s="1">
        <v>0.14000000000000001</v>
      </c>
      <c r="AI17" s="1">
        <v>7.2</v>
      </c>
      <c r="AJ17" s="1">
        <v>4.3</v>
      </c>
      <c r="AL17" s="1">
        <v>0.1</v>
      </c>
      <c r="AN17" s="1" t="s">
        <v>238</v>
      </c>
      <c r="AO17" s="1">
        <v>12.8</v>
      </c>
      <c r="AP17" s="1">
        <v>34</v>
      </c>
      <c r="AQ17" s="1" t="s">
        <v>239</v>
      </c>
      <c r="BG17" s="1">
        <v>10</v>
      </c>
      <c r="BH17" s="1" t="s">
        <v>235</v>
      </c>
      <c r="BK17" s="1">
        <v>24</v>
      </c>
      <c r="BL17" s="1">
        <v>42</v>
      </c>
      <c r="BM17" s="1">
        <v>12</v>
      </c>
      <c r="BN17" s="1">
        <v>22</v>
      </c>
      <c r="BO17" s="1" t="s">
        <v>60</v>
      </c>
      <c r="BQ17" s="1" t="s">
        <v>241</v>
      </c>
      <c r="BU17" s="1">
        <v>8.1999999999999993</v>
      </c>
      <c r="BX17" s="1">
        <v>57</v>
      </c>
      <c r="CB17" s="1">
        <v>1.1000000000000001</v>
      </c>
      <c r="EJ17" s="1">
        <v>2</v>
      </c>
      <c r="GN17" s="1">
        <v>0</v>
      </c>
      <c r="GO17" s="1">
        <v>1</v>
      </c>
      <c r="GP17" s="1">
        <v>3</v>
      </c>
      <c r="GQ17" s="1">
        <v>3</v>
      </c>
      <c r="GR17" s="1">
        <v>3</v>
      </c>
      <c r="JA17" s="1" t="s">
        <v>236</v>
      </c>
      <c r="JB17" s="1" t="s">
        <v>236</v>
      </c>
    </row>
    <row r="18" spans="1:262" x14ac:dyDescent="0.25">
      <c r="A18" s="1">
        <v>130142925</v>
      </c>
      <c r="B18" s="1" t="s">
        <v>291</v>
      </c>
      <c r="C18" s="1" t="s">
        <v>229</v>
      </c>
      <c r="D18" s="1" t="s">
        <v>230</v>
      </c>
      <c r="E18" s="1" t="s">
        <v>249</v>
      </c>
      <c r="F18" s="1" t="s">
        <v>231</v>
      </c>
      <c r="G18" s="1" t="s">
        <v>249</v>
      </c>
      <c r="H18" s="2">
        <v>45013</v>
      </c>
      <c r="I18" s="1" t="s">
        <v>250</v>
      </c>
      <c r="J18" s="1">
        <v>200</v>
      </c>
      <c r="K18" s="1">
        <v>300</v>
      </c>
      <c r="L18" s="1" t="s">
        <v>232</v>
      </c>
      <c r="M18" s="1" t="s">
        <v>237</v>
      </c>
      <c r="N18" s="1">
        <v>1</v>
      </c>
      <c r="O18" s="1">
        <v>0</v>
      </c>
      <c r="P18" s="1">
        <v>6.7</v>
      </c>
      <c r="Q18" s="1">
        <v>5.5</v>
      </c>
      <c r="R18" s="1">
        <v>0.36</v>
      </c>
      <c r="AF18" s="1">
        <v>51</v>
      </c>
      <c r="AG18" s="1">
        <v>1</v>
      </c>
      <c r="AH18" s="1">
        <v>0.13</v>
      </c>
      <c r="AI18" s="1">
        <v>6.4</v>
      </c>
      <c r="AJ18" s="1">
        <v>4.2</v>
      </c>
      <c r="AL18" s="1">
        <v>0.2</v>
      </c>
      <c r="AN18" s="1" t="s">
        <v>238</v>
      </c>
      <c r="AO18" s="1">
        <v>11.7</v>
      </c>
      <c r="AP18" s="1">
        <v>36</v>
      </c>
      <c r="AQ18" s="1" t="s">
        <v>239</v>
      </c>
      <c r="BG18" s="1">
        <v>12</v>
      </c>
      <c r="BH18" s="1" t="s">
        <v>234</v>
      </c>
      <c r="BK18" s="1">
        <v>14</v>
      </c>
      <c r="BL18" s="1">
        <v>36</v>
      </c>
      <c r="BM18" s="1">
        <v>29</v>
      </c>
      <c r="BN18" s="1">
        <v>22</v>
      </c>
      <c r="BO18" s="1" t="s">
        <v>60</v>
      </c>
      <c r="BQ18" s="1" t="s">
        <v>241</v>
      </c>
      <c r="BU18" s="1">
        <v>8.6</v>
      </c>
      <c r="BX18" s="1">
        <v>54</v>
      </c>
      <c r="CB18" s="1">
        <v>1.1000000000000001</v>
      </c>
      <c r="EJ18" s="1">
        <v>8</v>
      </c>
      <c r="GN18" s="1">
        <v>0</v>
      </c>
      <c r="GO18" s="1">
        <v>3</v>
      </c>
      <c r="GP18" s="1">
        <v>3</v>
      </c>
      <c r="GQ18" s="1">
        <v>3</v>
      </c>
      <c r="GR18" s="1">
        <v>3</v>
      </c>
      <c r="GS18" s="1" t="s">
        <v>234</v>
      </c>
      <c r="JA18" s="1" t="s">
        <v>236</v>
      </c>
      <c r="JB18" s="1" t="s">
        <v>236</v>
      </c>
    </row>
    <row r="19" spans="1:262" x14ac:dyDescent="0.25">
      <c r="A19" s="1">
        <v>130142927</v>
      </c>
      <c r="B19" s="1" t="s">
        <v>292</v>
      </c>
      <c r="C19" s="1" t="s">
        <v>229</v>
      </c>
      <c r="D19" s="1" t="s">
        <v>230</v>
      </c>
      <c r="E19" s="1" t="s">
        <v>249</v>
      </c>
      <c r="F19" s="1" t="s">
        <v>231</v>
      </c>
      <c r="G19" s="1" t="s">
        <v>249</v>
      </c>
      <c r="H19" s="2">
        <v>45014</v>
      </c>
      <c r="I19" s="1" t="s">
        <v>250</v>
      </c>
      <c r="J19" s="1">
        <v>10</v>
      </c>
      <c r="K19" s="1">
        <v>50</v>
      </c>
      <c r="L19" s="1" t="s">
        <v>232</v>
      </c>
      <c r="M19" s="1" t="s">
        <v>237</v>
      </c>
      <c r="N19" s="1">
        <v>1</v>
      </c>
      <c r="O19" s="1">
        <v>0</v>
      </c>
      <c r="P19" s="1">
        <v>5.7</v>
      </c>
      <c r="Q19" s="1">
        <v>4.5999999999999996</v>
      </c>
      <c r="R19" s="1">
        <v>0.04</v>
      </c>
      <c r="AF19" s="1">
        <v>62</v>
      </c>
      <c r="AG19" s="1">
        <v>1.4</v>
      </c>
      <c r="AH19" s="1">
        <v>0.16</v>
      </c>
      <c r="AI19" s="1">
        <v>0.9</v>
      </c>
      <c r="AJ19" s="1">
        <v>0.15</v>
      </c>
      <c r="AL19" s="1">
        <v>1.6</v>
      </c>
      <c r="AN19" s="1">
        <v>0.4</v>
      </c>
      <c r="AO19" s="1">
        <v>3</v>
      </c>
      <c r="AP19" s="1">
        <v>5.0999999999999996</v>
      </c>
      <c r="AQ19" s="1">
        <v>14</v>
      </c>
      <c r="BG19" s="1">
        <v>8</v>
      </c>
      <c r="BH19" s="1" t="s">
        <v>235</v>
      </c>
      <c r="BK19" s="1">
        <v>26</v>
      </c>
      <c r="BL19" s="1">
        <v>12</v>
      </c>
      <c r="BM19" s="1">
        <v>25</v>
      </c>
      <c r="BN19" s="1">
        <v>37</v>
      </c>
      <c r="BO19" s="1" t="s">
        <v>403</v>
      </c>
      <c r="BQ19" s="1">
        <v>38</v>
      </c>
      <c r="BU19" s="1">
        <v>47</v>
      </c>
      <c r="BX19" s="1">
        <v>29</v>
      </c>
      <c r="CB19" s="1">
        <v>5.4</v>
      </c>
      <c r="EJ19" s="1">
        <v>2</v>
      </c>
      <c r="GN19" s="1">
        <v>0</v>
      </c>
      <c r="GO19" s="1">
        <v>1</v>
      </c>
      <c r="GP19" s="1">
        <v>1</v>
      </c>
      <c r="GQ19" s="1">
        <v>3</v>
      </c>
      <c r="GR19" s="1">
        <v>3</v>
      </c>
      <c r="JA19" s="1" t="s">
        <v>236</v>
      </c>
      <c r="JB19" s="1" t="s">
        <v>236</v>
      </c>
    </row>
    <row r="20" spans="1:262" x14ac:dyDescent="0.25">
      <c r="A20" s="1">
        <v>130142928</v>
      </c>
      <c r="B20" s="1" t="s">
        <v>293</v>
      </c>
      <c r="C20" s="1" t="s">
        <v>229</v>
      </c>
      <c r="D20" s="1" t="s">
        <v>230</v>
      </c>
      <c r="E20" s="1" t="s">
        <v>249</v>
      </c>
      <c r="F20" s="1" t="s">
        <v>231</v>
      </c>
      <c r="G20" s="1" t="s">
        <v>249</v>
      </c>
      <c r="H20" s="2">
        <v>45014</v>
      </c>
      <c r="I20" s="1" t="s">
        <v>250</v>
      </c>
      <c r="J20" s="1">
        <v>50</v>
      </c>
      <c r="K20" s="1">
        <v>100</v>
      </c>
      <c r="L20" s="1" t="s">
        <v>232</v>
      </c>
      <c r="M20" s="1" t="s">
        <v>237</v>
      </c>
      <c r="N20" s="1">
        <v>1</v>
      </c>
      <c r="O20" s="1">
        <v>0</v>
      </c>
      <c r="P20" s="1">
        <v>7.2</v>
      </c>
      <c r="Q20" s="1">
        <v>6.3</v>
      </c>
      <c r="R20" s="1">
        <v>0.32</v>
      </c>
      <c r="AF20" s="1">
        <v>63</v>
      </c>
      <c r="AG20" s="1">
        <v>2.2999999999999998</v>
      </c>
      <c r="AH20" s="1">
        <v>0.16</v>
      </c>
      <c r="AI20" s="1">
        <v>7.5</v>
      </c>
      <c r="AJ20" s="1">
        <v>3.2</v>
      </c>
      <c r="AL20" s="1">
        <v>0.3</v>
      </c>
      <c r="AN20" s="1" t="s">
        <v>238</v>
      </c>
      <c r="AO20" s="1">
        <v>13.3</v>
      </c>
      <c r="AP20" s="1">
        <v>24</v>
      </c>
      <c r="AQ20" s="1" t="s">
        <v>239</v>
      </c>
      <c r="BG20" s="1">
        <v>7</v>
      </c>
      <c r="BH20" s="1" t="s">
        <v>235</v>
      </c>
      <c r="BK20" s="1">
        <v>26</v>
      </c>
      <c r="BL20" s="1">
        <v>14</v>
      </c>
      <c r="BM20" s="1">
        <v>26</v>
      </c>
      <c r="BN20" s="1">
        <v>34</v>
      </c>
      <c r="BO20" s="1" t="s">
        <v>403</v>
      </c>
      <c r="BQ20" s="1" t="s">
        <v>241</v>
      </c>
      <c r="BU20" s="1">
        <v>18</v>
      </c>
      <c r="BX20" s="1">
        <v>57</v>
      </c>
      <c r="CB20" s="1">
        <v>1.2</v>
      </c>
      <c r="EJ20" s="1">
        <v>2</v>
      </c>
      <c r="GN20" s="1">
        <v>0</v>
      </c>
      <c r="GO20" s="1">
        <v>3</v>
      </c>
      <c r="GP20" s="1">
        <v>3</v>
      </c>
      <c r="GQ20" s="1">
        <v>0</v>
      </c>
      <c r="GR20" s="1">
        <v>1</v>
      </c>
      <c r="JA20" s="1" t="s">
        <v>236</v>
      </c>
      <c r="JB20" s="1" t="s">
        <v>236</v>
      </c>
    </row>
    <row r="21" spans="1:262" x14ac:dyDescent="0.25">
      <c r="A21" s="1">
        <v>130142926</v>
      </c>
      <c r="B21" s="1" t="s">
        <v>294</v>
      </c>
      <c r="C21" s="1" t="s">
        <v>229</v>
      </c>
      <c r="D21" s="1" t="s">
        <v>230</v>
      </c>
      <c r="E21" s="1" t="s">
        <v>249</v>
      </c>
      <c r="F21" s="1" t="s">
        <v>231</v>
      </c>
      <c r="G21" s="1" t="s">
        <v>249</v>
      </c>
      <c r="H21" s="2">
        <v>45014</v>
      </c>
      <c r="I21" s="1" t="s">
        <v>250</v>
      </c>
      <c r="J21" s="1">
        <v>0</v>
      </c>
      <c r="K21" s="1">
        <v>10</v>
      </c>
      <c r="L21" s="1" t="s">
        <v>232</v>
      </c>
      <c r="M21" s="1" t="s">
        <v>233</v>
      </c>
      <c r="N21" s="1">
        <v>1</v>
      </c>
      <c r="O21" s="1">
        <v>0</v>
      </c>
      <c r="P21" s="1">
        <v>5.6</v>
      </c>
      <c r="Q21" s="1">
        <v>4.5999999999999996</v>
      </c>
      <c r="R21" s="1">
        <v>0.05</v>
      </c>
      <c r="AF21" s="1">
        <v>48</v>
      </c>
      <c r="AG21" s="1">
        <v>2</v>
      </c>
      <c r="AH21" s="1">
        <v>0.12</v>
      </c>
      <c r="AI21" s="1">
        <v>0.8</v>
      </c>
      <c r="AJ21" s="1">
        <v>0.12</v>
      </c>
      <c r="AL21" s="1">
        <v>2.5</v>
      </c>
      <c r="AN21" s="1">
        <v>0.3</v>
      </c>
      <c r="AO21" s="1">
        <v>3.4</v>
      </c>
      <c r="AP21" s="1">
        <v>3.5</v>
      </c>
      <c r="AQ21" s="1">
        <v>8.8000000000000007</v>
      </c>
      <c r="AY21" s="1">
        <v>1.5</v>
      </c>
      <c r="BG21" s="1">
        <v>5</v>
      </c>
      <c r="BH21" s="1" t="s">
        <v>235</v>
      </c>
      <c r="BK21" s="1">
        <v>17</v>
      </c>
      <c r="BL21" s="1">
        <v>40</v>
      </c>
      <c r="BM21" s="1">
        <v>11</v>
      </c>
      <c r="BN21" s="1">
        <v>32</v>
      </c>
      <c r="BO21" s="1" t="s">
        <v>60</v>
      </c>
      <c r="BQ21" s="1">
        <v>27</v>
      </c>
      <c r="BU21" s="1">
        <v>60</v>
      </c>
      <c r="BX21" s="1">
        <v>24</v>
      </c>
      <c r="CB21" s="1">
        <v>3.7</v>
      </c>
      <c r="CL21" s="1">
        <v>2.5</v>
      </c>
      <c r="EJ21" s="1">
        <v>2</v>
      </c>
      <c r="GN21" s="1">
        <v>0</v>
      </c>
      <c r="GO21" s="1">
        <v>1</v>
      </c>
      <c r="GP21" s="1">
        <v>1</v>
      </c>
      <c r="GQ21" s="1">
        <v>1</v>
      </c>
      <c r="GR21" s="1">
        <v>1</v>
      </c>
      <c r="JA21" s="1" t="s">
        <v>236</v>
      </c>
      <c r="JB21" s="1" t="s">
        <v>236</v>
      </c>
    </row>
    <row r="22" spans="1:262" x14ac:dyDescent="0.25">
      <c r="A22" s="1">
        <v>130142929</v>
      </c>
      <c r="B22" s="1" t="s">
        <v>295</v>
      </c>
      <c r="C22" s="1" t="s">
        <v>229</v>
      </c>
      <c r="D22" s="1" t="s">
        <v>230</v>
      </c>
      <c r="E22" s="1" t="s">
        <v>249</v>
      </c>
      <c r="F22" s="1" t="s">
        <v>231</v>
      </c>
      <c r="G22" s="1" t="s">
        <v>249</v>
      </c>
      <c r="H22" s="2">
        <v>45014</v>
      </c>
      <c r="I22" s="1" t="s">
        <v>250</v>
      </c>
      <c r="J22" s="1">
        <v>100</v>
      </c>
      <c r="K22" s="1">
        <v>200</v>
      </c>
      <c r="L22" s="1" t="s">
        <v>232</v>
      </c>
      <c r="M22" s="1" t="s">
        <v>237</v>
      </c>
      <c r="N22" s="1">
        <v>1</v>
      </c>
      <c r="O22" s="1">
        <v>0</v>
      </c>
      <c r="P22" s="1">
        <v>7.7</v>
      </c>
      <c r="Q22" s="1">
        <v>6.8</v>
      </c>
      <c r="R22" s="1">
        <v>0.34</v>
      </c>
      <c r="AF22" s="1">
        <v>45</v>
      </c>
      <c r="AG22" s="1">
        <v>1.2</v>
      </c>
      <c r="AH22" s="1">
        <v>0.12</v>
      </c>
      <c r="AI22" s="1">
        <v>4.3</v>
      </c>
      <c r="AJ22" s="1">
        <v>2.7</v>
      </c>
      <c r="AL22" s="1">
        <v>0.3</v>
      </c>
      <c r="AN22" s="1">
        <v>0.1</v>
      </c>
      <c r="AO22" s="1">
        <v>8.4</v>
      </c>
      <c r="AP22" s="1">
        <v>32</v>
      </c>
      <c r="AQ22" s="1">
        <v>1.6</v>
      </c>
      <c r="BG22" s="1">
        <v>14</v>
      </c>
      <c r="BH22" s="1" t="s">
        <v>234</v>
      </c>
      <c r="BK22" s="1">
        <v>27</v>
      </c>
      <c r="BL22" s="1">
        <v>19</v>
      </c>
      <c r="BM22" s="1">
        <v>33</v>
      </c>
      <c r="BN22" s="1">
        <v>22</v>
      </c>
      <c r="BO22" s="1" t="s">
        <v>403</v>
      </c>
      <c r="BQ22" s="1">
        <v>12</v>
      </c>
      <c r="BU22" s="1">
        <v>14</v>
      </c>
      <c r="BX22" s="1">
        <v>51</v>
      </c>
      <c r="CB22" s="1">
        <v>1.4</v>
      </c>
      <c r="EJ22" s="1">
        <v>8</v>
      </c>
      <c r="GN22" s="1">
        <v>0</v>
      </c>
      <c r="GO22" s="1">
        <v>3</v>
      </c>
      <c r="GP22" s="1">
        <v>4</v>
      </c>
      <c r="GQ22" s="1">
        <v>3</v>
      </c>
      <c r="GR22" s="1">
        <v>4</v>
      </c>
      <c r="GS22" s="1" t="s">
        <v>234</v>
      </c>
      <c r="JA22" s="1" t="s">
        <v>236</v>
      </c>
      <c r="JB22" s="1" t="s">
        <v>236</v>
      </c>
    </row>
    <row r="23" spans="1:262" x14ac:dyDescent="0.25">
      <c r="A23" s="1">
        <v>130142930</v>
      </c>
      <c r="B23" s="1" t="s">
        <v>296</v>
      </c>
      <c r="C23" s="1" t="s">
        <v>229</v>
      </c>
      <c r="D23" s="1" t="s">
        <v>230</v>
      </c>
      <c r="E23" s="1" t="s">
        <v>249</v>
      </c>
      <c r="F23" s="1" t="s">
        <v>231</v>
      </c>
      <c r="G23" s="1" t="s">
        <v>249</v>
      </c>
      <c r="H23" s="2">
        <v>45014</v>
      </c>
      <c r="I23" s="1" t="s">
        <v>250</v>
      </c>
      <c r="J23" s="1">
        <v>200</v>
      </c>
      <c r="K23" s="1">
        <v>300</v>
      </c>
      <c r="L23" s="1" t="s">
        <v>232</v>
      </c>
      <c r="M23" s="1" t="s">
        <v>237</v>
      </c>
      <c r="N23" s="1">
        <v>1</v>
      </c>
      <c r="O23" s="1">
        <v>0</v>
      </c>
      <c r="P23" s="1">
        <v>7.6</v>
      </c>
      <c r="Q23" s="1">
        <v>6.4</v>
      </c>
      <c r="R23" s="1">
        <v>0.41</v>
      </c>
      <c r="AF23" s="1">
        <v>69</v>
      </c>
      <c r="AG23" s="1">
        <v>1.7</v>
      </c>
      <c r="AH23" s="1">
        <v>0.18</v>
      </c>
      <c r="AI23" s="1">
        <v>5.9</v>
      </c>
      <c r="AJ23" s="1">
        <v>3.9</v>
      </c>
      <c r="AL23" s="1">
        <v>0.3</v>
      </c>
      <c r="AN23" s="1" t="s">
        <v>238</v>
      </c>
      <c r="AO23" s="1">
        <v>11.6</v>
      </c>
      <c r="AP23" s="1">
        <v>33</v>
      </c>
      <c r="AQ23" s="1" t="s">
        <v>239</v>
      </c>
      <c r="BG23" s="1">
        <v>13</v>
      </c>
      <c r="BH23" s="1" t="s">
        <v>234</v>
      </c>
      <c r="BK23" s="1">
        <v>16</v>
      </c>
      <c r="BL23" s="1">
        <v>36</v>
      </c>
      <c r="BM23" s="1">
        <v>28</v>
      </c>
      <c r="BN23" s="1">
        <v>20</v>
      </c>
      <c r="BO23" s="1" t="s">
        <v>60</v>
      </c>
      <c r="BQ23" s="1" t="s">
        <v>241</v>
      </c>
      <c r="BU23" s="1">
        <v>14</v>
      </c>
      <c r="BX23" s="1">
        <v>50</v>
      </c>
      <c r="CB23" s="1">
        <v>1.5</v>
      </c>
      <c r="EJ23" s="1">
        <v>8</v>
      </c>
      <c r="GN23" s="1">
        <v>0</v>
      </c>
      <c r="GO23" s="1">
        <v>3</v>
      </c>
      <c r="GP23" s="1">
        <v>3</v>
      </c>
      <c r="GQ23" s="1">
        <v>3</v>
      </c>
      <c r="GR23" s="1">
        <v>4</v>
      </c>
      <c r="GS23" s="1" t="s">
        <v>234</v>
      </c>
      <c r="JA23" s="1" t="s">
        <v>236</v>
      </c>
      <c r="JB23" s="1" t="s">
        <v>236</v>
      </c>
    </row>
    <row r="24" spans="1:262" x14ac:dyDescent="0.25">
      <c r="A24" s="1">
        <v>130142937</v>
      </c>
      <c r="B24" s="1" t="s">
        <v>297</v>
      </c>
      <c r="C24" s="1" t="s">
        <v>229</v>
      </c>
      <c r="D24" s="1" t="s">
        <v>230</v>
      </c>
      <c r="E24" s="1" t="s">
        <v>249</v>
      </c>
      <c r="F24" s="1" t="s">
        <v>231</v>
      </c>
      <c r="G24" s="1" t="s">
        <v>249</v>
      </c>
      <c r="H24" s="2">
        <v>45013</v>
      </c>
      <c r="I24" s="1" t="s">
        <v>250</v>
      </c>
      <c r="J24" s="1">
        <v>10</v>
      </c>
      <c r="K24" s="1">
        <v>50</v>
      </c>
      <c r="L24" s="1" t="s">
        <v>232</v>
      </c>
      <c r="M24" s="1" t="s">
        <v>237</v>
      </c>
      <c r="N24" s="1">
        <v>1</v>
      </c>
      <c r="O24" s="1">
        <v>0</v>
      </c>
      <c r="P24" s="1">
        <v>5.8</v>
      </c>
      <c r="Q24" s="1">
        <v>4.7</v>
      </c>
      <c r="R24" s="1">
        <v>0.04</v>
      </c>
      <c r="AF24" s="1">
        <v>33</v>
      </c>
      <c r="AG24" s="1">
        <v>1.6</v>
      </c>
      <c r="AH24" s="1">
        <v>0.09</v>
      </c>
      <c r="AI24" s="1">
        <v>1.8</v>
      </c>
      <c r="AJ24" s="1">
        <v>0.27</v>
      </c>
      <c r="AL24" s="1">
        <v>0.9</v>
      </c>
      <c r="AN24" s="1">
        <v>0.5</v>
      </c>
      <c r="AO24" s="1">
        <v>4.2</v>
      </c>
      <c r="AP24" s="1">
        <v>6.4</v>
      </c>
      <c r="AQ24" s="1">
        <v>11</v>
      </c>
      <c r="BG24" s="1">
        <v>8</v>
      </c>
      <c r="BH24" s="1" t="s">
        <v>235</v>
      </c>
      <c r="BK24" s="1">
        <v>33</v>
      </c>
      <c r="BL24" s="1">
        <v>20</v>
      </c>
      <c r="BM24" s="1">
        <v>8</v>
      </c>
      <c r="BN24" s="1">
        <v>39</v>
      </c>
      <c r="BO24" s="1" t="s">
        <v>403</v>
      </c>
      <c r="BQ24" s="1">
        <v>41</v>
      </c>
      <c r="BU24" s="1">
        <v>37</v>
      </c>
      <c r="BX24" s="1">
        <v>44</v>
      </c>
      <c r="CB24" s="1">
        <v>2</v>
      </c>
      <c r="EJ24" s="1">
        <v>2</v>
      </c>
      <c r="GN24" s="1">
        <v>0</v>
      </c>
      <c r="GO24" s="1">
        <v>1</v>
      </c>
      <c r="GP24" s="1">
        <v>1</v>
      </c>
      <c r="GQ24" s="1">
        <v>3</v>
      </c>
      <c r="GR24" s="1">
        <v>3</v>
      </c>
      <c r="JA24" s="1" t="s">
        <v>236</v>
      </c>
      <c r="JB24" s="1" t="s">
        <v>236</v>
      </c>
    </row>
    <row r="25" spans="1:262" x14ac:dyDescent="0.25">
      <c r="A25" s="1">
        <v>130142938</v>
      </c>
      <c r="B25" s="1" t="s">
        <v>298</v>
      </c>
      <c r="C25" s="1" t="s">
        <v>229</v>
      </c>
      <c r="D25" s="1" t="s">
        <v>230</v>
      </c>
      <c r="E25" s="1" t="s">
        <v>249</v>
      </c>
      <c r="F25" s="1" t="s">
        <v>231</v>
      </c>
      <c r="G25" s="1" t="s">
        <v>249</v>
      </c>
      <c r="H25" s="2">
        <v>45013</v>
      </c>
      <c r="I25" s="1" t="s">
        <v>250</v>
      </c>
      <c r="J25" s="1">
        <v>50</v>
      </c>
      <c r="K25" s="1">
        <v>100</v>
      </c>
      <c r="L25" s="1" t="s">
        <v>232</v>
      </c>
      <c r="M25" s="1" t="s">
        <v>237</v>
      </c>
      <c r="N25" s="1">
        <v>1</v>
      </c>
      <c r="O25" s="1">
        <v>0</v>
      </c>
      <c r="P25" s="1">
        <v>6.1</v>
      </c>
      <c r="Q25" s="1">
        <v>4.8</v>
      </c>
      <c r="R25" s="1">
        <v>0.12</v>
      </c>
      <c r="AF25" s="1">
        <v>65</v>
      </c>
      <c r="AG25" s="1">
        <v>1.9</v>
      </c>
      <c r="AH25" s="1">
        <v>0.17</v>
      </c>
      <c r="AI25" s="1">
        <v>7</v>
      </c>
      <c r="AJ25" s="1">
        <v>1.6</v>
      </c>
      <c r="AL25" s="1">
        <v>0.3</v>
      </c>
      <c r="AN25" s="1">
        <v>0.3</v>
      </c>
      <c r="AO25" s="1">
        <v>10.9</v>
      </c>
      <c r="AP25" s="1">
        <v>14</v>
      </c>
      <c r="AQ25" s="1">
        <v>2.2999999999999998</v>
      </c>
      <c r="BG25" s="1">
        <v>2</v>
      </c>
      <c r="BH25" s="1" t="s">
        <v>235</v>
      </c>
      <c r="BK25" s="1">
        <v>29</v>
      </c>
      <c r="BL25" s="1">
        <v>24</v>
      </c>
      <c r="BM25" s="1">
        <v>10</v>
      </c>
      <c r="BN25" s="1">
        <v>37</v>
      </c>
      <c r="BO25" s="1" t="s">
        <v>403</v>
      </c>
      <c r="BQ25" s="1">
        <v>23</v>
      </c>
      <c r="BU25" s="1">
        <v>17</v>
      </c>
      <c r="BX25" s="1">
        <v>65</v>
      </c>
      <c r="CB25" s="1">
        <v>1.5</v>
      </c>
      <c r="EJ25" s="1">
        <v>2</v>
      </c>
      <c r="GN25" s="1">
        <v>0</v>
      </c>
      <c r="GO25" s="1">
        <v>1</v>
      </c>
      <c r="GP25" s="1">
        <v>1</v>
      </c>
      <c r="GQ25" s="1">
        <v>0</v>
      </c>
      <c r="GR25" s="1">
        <v>0</v>
      </c>
      <c r="JA25" s="1" t="s">
        <v>236</v>
      </c>
      <c r="JB25" s="1" t="s">
        <v>236</v>
      </c>
    </row>
    <row r="26" spans="1:262" x14ac:dyDescent="0.25">
      <c r="A26" s="1">
        <v>130142936</v>
      </c>
      <c r="B26" s="1" t="s">
        <v>299</v>
      </c>
      <c r="C26" s="1" t="s">
        <v>229</v>
      </c>
      <c r="D26" s="1" t="s">
        <v>230</v>
      </c>
      <c r="E26" s="1" t="s">
        <v>249</v>
      </c>
      <c r="F26" s="1" t="s">
        <v>231</v>
      </c>
      <c r="G26" s="1" t="s">
        <v>249</v>
      </c>
      <c r="H26" s="2">
        <v>45013</v>
      </c>
      <c r="I26" s="1" t="s">
        <v>250</v>
      </c>
      <c r="J26" s="1">
        <v>0</v>
      </c>
      <c r="K26" s="1">
        <v>10</v>
      </c>
      <c r="L26" s="1" t="s">
        <v>232</v>
      </c>
      <c r="M26" s="1" t="s">
        <v>233</v>
      </c>
      <c r="N26" s="1">
        <v>1</v>
      </c>
      <c r="O26" s="1">
        <v>0</v>
      </c>
      <c r="P26" s="1">
        <v>5.4</v>
      </c>
      <c r="Q26" s="1">
        <v>4.5</v>
      </c>
      <c r="R26" s="1">
        <v>0.06</v>
      </c>
      <c r="AF26" s="1">
        <v>49</v>
      </c>
      <c r="AG26" s="1">
        <v>2.1</v>
      </c>
      <c r="AH26" s="1">
        <v>0.12</v>
      </c>
      <c r="AI26" s="1">
        <v>1.3</v>
      </c>
      <c r="AJ26" s="1">
        <v>0.18</v>
      </c>
      <c r="AL26" s="1">
        <v>1.6</v>
      </c>
      <c r="AN26" s="1">
        <v>0.5</v>
      </c>
      <c r="AO26" s="1">
        <v>4.2</v>
      </c>
      <c r="AP26" s="1">
        <v>4.4000000000000004</v>
      </c>
      <c r="AQ26" s="1">
        <v>11</v>
      </c>
      <c r="AY26" s="1">
        <v>1.9</v>
      </c>
      <c r="BG26" s="1">
        <v>2</v>
      </c>
      <c r="BH26" s="1" t="s">
        <v>235</v>
      </c>
      <c r="BK26" s="1">
        <v>22</v>
      </c>
      <c r="BL26" s="1">
        <v>44</v>
      </c>
      <c r="BM26" s="1">
        <v>4</v>
      </c>
      <c r="BN26" s="1">
        <v>30</v>
      </c>
      <c r="BO26" s="1" t="s">
        <v>60</v>
      </c>
      <c r="BQ26" s="1">
        <v>42</v>
      </c>
      <c r="BU26" s="1">
        <v>51</v>
      </c>
      <c r="BX26" s="1">
        <v>30</v>
      </c>
      <c r="CB26" s="1">
        <v>3</v>
      </c>
      <c r="CL26" s="1">
        <v>3.2</v>
      </c>
      <c r="EJ26" s="1">
        <v>3</v>
      </c>
      <c r="GN26" s="1">
        <v>0</v>
      </c>
      <c r="GO26" s="1">
        <v>0</v>
      </c>
      <c r="GP26" s="1">
        <v>1</v>
      </c>
      <c r="GQ26" s="1">
        <v>0</v>
      </c>
      <c r="GR26" s="1">
        <v>1</v>
      </c>
      <c r="JA26" s="1" t="s">
        <v>236</v>
      </c>
      <c r="JB26" s="1" t="s">
        <v>236</v>
      </c>
    </row>
    <row r="27" spans="1:262" x14ac:dyDescent="0.25">
      <c r="A27" s="1">
        <v>130142939</v>
      </c>
      <c r="B27" s="1" t="s">
        <v>300</v>
      </c>
      <c r="C27" s="1" t="s">
        <v>229</v>
      </c>
      <c r="D27" s="1" t="s">
        <v>230</v>
      </c>
      <c r="E27" s="1" t="s">
        <v>249</v>
      </c>
      <c r="F27" s="1" t="s">
        <v>231</v>
      </c>
      <c r="G27" s="1" t="s">
        <v>249</v>
      </c>
      <c r="H27" s="2">
        <v>45013</v>
      </c>
      <c r="I27" s="1" t="s">
        <v>250</v>
      </c>
      <c r="J27" s="1">
        <v>100</v>
      </c>
      <c r="K27" s="1">
        <v>200</v>
      </c>
      <c r="L27" s="1" t="s">
        <v>232</v>
      </c>
      <c r="M27" s="1" t="s">
        <v>237</v>
      </c>
      <c r="N27" s="1">
        <v>1</v>
      </c>
      <c r="O27" s="1">
        <v>0</v>
      </c>
      <c r="P27" s="1">
        <v>6.3</v>
      </c>
      <c r="Q27" s="1">
        <v>5.8</v>
      </c>
      <c r="R27" s="1">
        <v>0.14000000000000001</v>
      </c>
      <c r="AF27" s="1">
        <v>53</v>
      </c>
      <c r="AG27" s="1">
        <v>1.4</v>
      </c>
      <c r="AH27" s="1">
        <v>0.14000000000000001</v>
      </c>
      <c r="AI27" s="1">
        <v>5.5</v>
      </c>
      <c r="AJ27" s="1">
        <v>2.2000000000000002</v>
      </c>
      <c r="AL27" s="1">
        <v>0.3</v>
      </c>
      <c r="AN27" s="1">
        <v>0.2</v>
      </c>
      <c r="AO27" s="1">
        <v>9.4</v>
      </c>
      <c r="AP27" s="1">
        <v>23</v>
      </c>
      <c r="AQ27" s="1">
        <v>2</v>
      </c>
      <c r="BG27" s="1">
        <v>14</v>
      </c>
      <c r="BH27" s="1" t="s">
        <v>234</v>
      </c>
      <c r="BK27" s="1">
        <v>6</v>
      </c>
      <c r="BL27" s="1">
        <v>26</v>
      </c>
      <c r="BM27" s="1">
        <v>58</v>
      </c>
      <c r="BN27" s="1">
        <v>10</v>
      </c>
      <c r="BO27" s="1" t="s">
        <v>279</v>
      </c>
      <c r="BQ27" s="1">
        <v>17</v>
      </c>
      <c r="BU27" s="1">
        <v>15</v>
      </c>
      <c r="BX27" s="1">
        <v>58</v>
      </c>
      <c r="CB27" s="1">
        <v>1.4</v>
      </c>
      <c r="EJ27" s="1">
        <v>8</v>
      </c>
      <c r="GN27" s="1">
        <v>0</v>
      </c>
      <c r="GO27" s="1">
        <v>3</v>
      </c>
      <c r="GP27" s="1">
        <v>4</v>
      </c>
      <c r="GQ27" s="1">
        <v>3</v>
      </c>
      <c r="GR27" s="1">
        <v>4</v>
      </c>
      <c r="GS27" s="1" t="s">
        <v>234</v>
      </c>
      <c r="JA27" s="1" t="s">
        <v>236</v>
      </c>
      <c r="JB27" s="1" t="s">
        <v>236</v>
      </c>
    </row>
    <row r="28" spans="1:262" x14ac:dyDescent="0.25">
      <c r="A28" s="1">
        <v>130142940</v>
      </c>
      <c r="B28" s="1" t="s">
        <v>301</v>
      </c>
      <c r="C28" s="1" t="s">
        <v>229</v>
      </c>
      <c r="D28" s="1" t="s">
        <v>230</v>
      </c>
      <c r="E28" s="1" t="s">
        <v>249</v>
      </c>
      <c r="F28" s="1" t="s">
        <v>231</v>
      </c>
      <c r="G28" s="1" t="s">
        <v>249</v>
      </c>
      <c r="H28" s="2">
        <v>45013</v>
      </c>
      <c r="I28" s="1" t="s">
        <v>250</v>
      </c>
      <c r="J28" s="1">
        <v>200</v>
      </c>
      <c r="K28" s="1">
        <v>300</v>
      </c>
      <c r="L28" s="1" t="s">
        <v>232</v>
      </c>
      <c r="M28" s="1" t="s">
        <v>237</v>
      </c>
      <c r="N28" s="1">
        <v>1</v>
      </c>
      <c r="O28" s="1">
        <v>0</v>
      </c>
      <c r="P28" s="1">
        <v>5.9</v>
      </c>
      <c r="Q28" s="1">
        <v>4.8</v>
      </c>
      <c r="R28" s="1">
        <v>0.16</v>
      </c>
      <c r="AF28" s="1">
        <v>60</v>
      </c>
      <c r="AG28" s="1">
        <v>1.8</v>
      </c>
      <c r="AH28" s="1">
        <v>0.15</v>
      </c>
      <c r="AI28" s="1">
        <v>7.4</v>
      </c>
      <c r="AJ28" s="1">
        <v>2.6</v>
      </c>
      <c r="AL28" s="1">
        <v>0.2</v>
      </c>
      <c r="AN28" s="1">
        <v>0.4</v>
      </c>
      <c r="AO28" s="1">
        <v>12.3</v>
      </c>
      <c r="AP28" s="1">
        <v>21</v>
      </c>
      <c r="AQ28" s="1">
        <v>3</v>
      </c>
      <c r="BG28" s="1">
        <v>14</v>
      </c>
      <c r="BH28" s="1" t="s">
        <v>235</v>
      </c>
      <c r="BK28" s="1">
        <v>15</v>
      </c>
      <c r="BL28" s="1">
        <v>45</v>
      </c>
      <c r="BM28" s="1">
        <v>24</v>
      </c>
      <c r="BN28" s="1">
        <v>16</v>
      </c>
      <c r="BO28" s="1" t="s">
        <v>60</v>
      </c>
      <c r="BQ28" s="1">
        <v>33</v>
      </c>
      <c r="BU28" s="1">
        <v>15</v>
      </c>
      <c r="BX28" s="1">
        <v>60</v>
      </c>
      <c r="CB28" s="1">
        <v>1.3</v>
      </c>
      <c r="EJ28" s="1">
        <v>8</v>
      </c>
      <c r="GN28" s="1">
        <v>0</v>
      </c>
      <c r="GO28" s="1">
        <v>3</v>
      </c>
      <c r="GP28" s="1">
        <v>4</v>
      </c>
      <c r="GQ28" s="1">
        <v>3</v>
      </c>
      <c r="GR28" s="1">
        <v>4</v>
      </c>
      <c r="GS28" s="1" t="s">
        <v>234</v>
      </c>
      <c r="JA28" s="1" t="s">
        <v>236</v>
      </c>
      <c r="JB28" s="1" t="s">
        <v>236</v>
      </c>
    </row>
    <row r="29" spans="1:262" x14ac:dyDescent="0.25">
      <c r="A29" s="1">
        <v>130142942</v>
      </c>
      <c r="B29" s="1" t="s">
        <v>302</v>
      </c>
      <c r="C29" s="1" t="s">
        <v>229</v>
      </c>
      <c r="D29" s="1" t="s">
        <v>230</v>
      </c>
      <c r="E29" s="1" t="s">
        <v>249</v>
      </c>
      <c r="F29" s="1" t="s">
        <v>231</v>
      </c>
      <c r="G29" s="1" t="s">
        <v>249</v>
      </c>
      <c r="H29" s="2">
        <v>45012</v>
      </c>
      <c r="I29" s="1" t="s">
        <v>250</v>
      </c>
      <c r="J29" s="1">
        <v>10</v>
      </c>
      <c r="K29" s="1">
        <v>50</v>
      </c>
      <c r="L29" s="1" t="s">
        <v>232</v>
      </c>
      <c r="M29" s="1" t="s">
        <v>237</v>
      </c>
      <c r="N29" s="1">
        <v>1</v>
      </c>
      <c r="O29" s="1">
        <v>0</v>
      </c>
      <c r="P29" s="1">
        <v>6.6</v>
      </c>
      <c r="Q29" s="1">
        <v>5.8</v>
      </c>
      <c r="R29" s="1">
        <v>0.09</v>
      </c>
      <c r="AF29" s="1">
        <v>62</v>
      </c>
      <c r="AG29" s="1">
        <v>1.4</v>
      </c>
      <c r="AH29" s="1">
        <v>0.16</v>
      </c>
      <c r="AI29" s="1">
        <v>0.4</v>
      </c>
      <c r="AJ29" s="1">
        <v>0.13</v>
      </c>
      <c r="AL29" s="1">
        <v>3.9</v>
      </c>
      <c r="AN29" s="1" t="s">
        <v>238</v>
      </c>
      <c r="AO29" s="1">
        <v>2</v>
      </c>
      <c r="AP29" s="1">
        <v>6.2</v>
      </c>
      <c r="AQ29" s="1" t="s">
        <v>239</v>
      </c>
      <c r="BG29" s="1">
        <v>4</v>
      </c>
      <c r="BH29" s="1" t="s">
        <v>235</v>
      </c>
      <c r="BK29" s="1">
        <v>19</v>
      </c>
      <c r="BL29" s="1">
        <v>11</v>
      </c>
      <c r="BM29" s="1">
        <v>42</v>
      </c>
      <c r="BN29" s="1">
        <v>28</v>
      </c>
      <c r="BO29" s="1" t="s">
        <v>404</v>
      </c>
      <c r="BQ29" s="1" t="s">
        <v>241</v>
      </c>
      <c r="BU29" s="1">
        <v>68</v>
      </c>
      <c r="BX29" s="1">
        <v>18</v>
      </c>
      <c r="CB29" s="1">
        <v>7.9</v>
      </c>
      <c r="EJ29" s="1">
        <v>2</v>
      </c>
      <c r="GN29" s="1">
        <v>0</v>
      </c>
      <c r="GO29" s="1">
        <v>1</v>
      </c>
      <c r="GP29" s="1">
        <v>1</v>
      </c>
      <c r="GQ29" s="1">
        <v>1</v>
      </c>
      <c r="GR29" s="1">
        <v>1</v>
      </c>
      <c r="JA29" s="1" t="s">
        <v>236</v>
      </c>
      <c r="JB29" s="1" t="s">
        <v>236</v>
      </c>
    </row>
    <row r="30" spans="1:262" x14ac:dyDescent="0.25">
      <c r="A30" s="1">
        <v>130142943</v>
      </c>
      <c r="B30" s="1" t="s">
        <v>303</v>
      </c>
      <c r="C30" s="1" t="s">
        <v>229</v>
      </c>
      <c r="D30" s="1" t="s">
        <v>230</v>
      </c>
      <c r="E30" s="1" t="s">
        <v>249</v>
      </c>
      <c r="F30" s="1" t="s">
        <v>231</v>
      </c>
      <c r="G30" s="1" t="s">
        <v>249</v>
      </c>
      <c r="H30" s="2">
        <v>45012</v>
      </c>
      <c r="I30" s="1" t="s">
        <v>250</v>
      </c>
      <c r="J30" s="1">
        <v>50</v>
      </c>
      <c r="K30" s="1">
        <v>100</v>
      </c>
      <c r="L30" s="1" t="s">
        <v>232</v>
      </c>
      <c r="M30" s="1" t="s">
        <v>237</v>
      </c>
      <c r="N30" s="1">
        <v>1</v>
      </c>
      <c r="O30" s="1">
        <v>0</v>
      </c>
      <c r="P30" s="1">
        <v>5.3</v>
      </c>
      <c r="Q30" s="1">
        <v>4.4000000000000004</v>
      </c>
      <c r="R30" s="1">
        <v>0.18</v>
      </c>
      <c r="AF30" s="1">
        <v>97</v>
      </c>
      <c r="AG30" s="1">
        <v>0.9</v>
      </c>
      <c r="AH30" s="1">
        <v>0.25</v>
      </c>
      <c r="AI30" s="1">
        <v>8.3000000000000007</v>
      </c>
      <c r="AJ30" s="1">
        <v>1.5</v>
      </c>
      <c r="AL30" s="1">
        <v>0.1</v>
      </c>
      <c r="AN30" s="1">
        <v>1</v>
      </c>
      <c r="AO30" s="1">
        <v>12</v>
      </c>
      <c r="AP30" s="1">
        <v>13</v>
      </c>
      <c r="AQ30" s="1">
        <v>8.6999999999999993</v>
      </c>
      <c r="BG30" s="1">
        <v>1</v>
      </c>
      <c r="BH30" s="1" t="s">
        <v>234</v>
      </c>
      <c r="BK30" s="1">
        <v>17</v>
      </c>
      <c r="BL30" s="1">
        <v>9</v>
      </c>
      <c r="BM30" s="1">
        <v>55</v>
      </c>
      <c r="BN30" s="1">
        <v>19</v>
      </c>
      <c r="BO30" s="1" t="s">
        <v>405</v>
      </c>
      <c r="BQ30" s="1">
        <v>94</v>
      </c>
      <c r="BU30" s="1">
        <v>7.4</v>
      </c>
      <c r="BX30" s="1">
        <v>69</v>
      </c>
      <c r="CB30" s="1">
        <v>2.1</v>
      </c>
      <c r="EJ30" s="1">
        <v>7</v>
      </c>
      <c r="GN30" s="1">
        <v>0</v>
      </c>
      <c r="GO30" s="1">
        <v>0</v>
      </c>
      <c r="GP30" s="1">
        <v>1</v>
      </c>
      <c r="GQ30" s="1">
        <v>0</v>
      </c>
      <c r="GR30" s="1">
        <v>0</v>
      </c>
      <c r="GS30" s="1" t="s">
        <v>235</v>
      </c>
      <c r="JA30" s="1" t="s">
        <v>236</v>
      </c>
      <c r="JB30" s="1" t="s">
        <v>236</v>
      </c>
    </row>
    <row r="31" spans="1:262" x14ac:dyDescent="0.25">
      <c r="A31" s="1">
        <v>130142941</v>
      </c>
      <c r="B31" s="1" t="s">
        <v>304</v>
      </c>
      <c r="C31" s="1" t="s">
        <v>229</v>
      </c>
      <c r="D31" s="1" t="s">
        <v>230</v>
      </c>
      <c r="E31" s="1" t="s">
        <v>249</v>
      </c>
      <c r="F31" s="1" t="s">
        <v>231</v>
      </c>
      <c r="G31" s="1" t="s">
        <v>249</v>
      </c>
      <c r="H31" s="2">
        <v>45012</v>
      </c>
      <c r="I31" s="1" t="s">
        <v>250</v>
      </c>
      <c r="J31" s="1">
        <v>0</v>
      </c>
      <c r="K31" s="1">
        <v>10</v>
      </c>
      <c r="L31" s="1" t="s">
        <v>232</v>
      </c>
      <c r="M31" s="1" t="s">
        <v>233</v>
      </c>
      <c r="N31" s="1">
        <v>1</v>
      </c>
      <c r="O31" s="1">
        <v>0</v>
      </c>
      <c r="P31" s="1">
        <v>6.4</v>
      </c>
      <c r="Q31" s="1">
        <v>5.8</v>
      </c>
      <c r="R31" s="1">
        <v>0.15</v>
      </c>
      <c r="AF31" s="1">
        <v>340</v>
      </c>
      <c r="AG31" s="1">
        <v>5.7</v>
      </c>
      <c r="AH31" s="1">
        <v>0.87</v>
      </c>
      <c r="AI31" s="1">
        <v>1.9</v>
      </c>
      <c r="AJ31" s="1">
        <v>0.16</v>
      </c>
      <c r="AL31" s="1">
        <v>3</v>
      </c>
      <c r="AN31" s="1" t="s">
        <v>238</v>
      </c>
      <c r="AO31" s="1">
        <v>8.6</v>
      </c>
      <c r="AP31" s="1">
        <v>1.9</v>
      </c>
      <c r="AQ31" s="1" t="s">
        <v>239</v>
      </c>
      <c r="AY31" s="1">
        <v>3.2</v>
      </c>
      <c r="BG31" s="1">
        <v>0</v>
      </c>
      <c r="BH31" s="1" t="s">
        <v>234</v>
      </c>
      <c r="BK31" s="1">
        <v>12</v>
      </c>
      <c r="BL31" s="1">
        <v>47</v>
      </c>
      <c r="BM31" s="1">
        <v>28</v>
      </c>
      <c r="BN31" s="1">
        <v>13</v>
      </c>
      <c r="BO31" s="1" t="s">
        <v>60</v>
      </c>
      <c r="BQ31" s="1" t="s">
        <v>241</v>
      </c>
      <c r="BU31" s="1">
        <v>67</v>
      </c>
      <c r="BX31" s="1">
        <v>21</v>
      </c>
      <c r="CB31" s="1">
        <v>10</v>
      </c>
      <c r="CL31" s="1">
        <v>5.5</v>
      </c>
      <c r="EJ31" s="1">
        <v>7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 t="s">
        <v>235</v>
      </c>
      <c r="JA31" s="1" t="s">
        <v>236</v>
      </c>
      <c r="JB31" s="1" t="s">
        <v>236</v>
      </c>
    </row>
    <row r="32" spans="1:262" x14ac:dyDescent="0.25">
      <c r="A32" s="1">
        <v>130142944</v>
      </c>
      <c r="B32" s="1" t="s">
        <v>305</v>
      </c>
      <c r="C32" s="1" t="s">
        <v>229</v>
      </c>
      <c r="D32" s="1" t="s">
        <v>230</v>
      </c>
      <c r="E32" s="1" t="s">
        <v>249</v>
      </c>
      <c r="F32" s="1" t="s">
        <v>231</v>
      </c>
      <c r="G32" s="1" t="s">
        <v>249</v>
      </c>
      <c r="H32" s="2">
        <v>45012</v>
      </c>
      <c r="I32" s="1" t="s">
        <v>250</v>
      </c>
      <c r="J32" s="1">
        <v>100</v>
      </c>
      <c r="K32" s="1">
        <v>200</v>
      </c>
      <c r="L32" s="1" t="s">
        <v>232</v>
      </c>
      <c r="M32" s="1" t="s">
        <v>237</v>
      </c>
      <c r="N32" s="1">
        <v>1</v>
      </c>
      <c r="O32" s="1">
        <v>0</v>
      </c>
      <c r="P32" s="1">
        <v>6.7</v>
      </c>
      <c r="Q32" s="1">
        <v>5.4</v>
      </c>
      <c r="R32" s="1">
        <v>0.1</v>
      </c>
      <c r="AF32" s="1">
        <v>47</v>
      </c>
      <c r="AG32" s="1">
        <v>0.6</v>
      </c>
      <c r="AH32" s="1">
        <v>0.12</v>
      </c>
      <c r="AI32" s="1">
        <v>5.0999999999999996</v>
      </c>
      <c r="AJ32" s="1">
        <v>1.7</v>
      </c>
      <c r="AL32" s="1">
        <v>0.1</v>
      </c>
      <c r="AN32" s="1" t="s">
        <v>238</v>
      </c>
      <c r="AO32" s="1">
        <v>7.5</v>
      </c>
      <c r="AP32" s="1">
        <v>22</v>
      </c>
      <c r="AQ32" s="1" t="s">
        <v>239</v>
      </c>
      <c r="BG32" s="1">
        <v>14</v>
      </c>
      <c r="BH32" s="1" t="s">
        <v>235</v>
      </c>
      <c r="BK32" s="1">
        <v>14</v>
      </c>
      <c r="BL32" s="1">
        <v>21</v>
      </c>
      <c r="BM32" s="1">
        <v>51</v>
      </c>
      <c r="BN32" s="1">
        <v>15</v>
      </c>
      <c r="BO32" s="1" t="s">
        <v>404</v>
      </c>
      <c r="BQ32" s="1" t="s">
        <v>241</v>
      </c>
      <c r="BU32" s="1">
        <v>8.4</v>
      </c>
      <c r="BX32" s="1">
        <v>68</v>
      </c>
      <c r="CB32" s="1">
        <v>1.6</v>
      </c>
      <c r="EJ32" s="1">
        <v>1</v>
      </c>
      <c r="GN32" s="1">
        <v>0</v>
      </c>
      <c r="GO32" s="1">
        <v>3</v>
      </c>
      <c r="GP32" s="1">
        <v>4</v>
      </c>
      <c r="GQ32" s="1">
        <v>3</v>
      </c>
      <c r="GR32" s="1">
        <v>4</v>
      </c>
      <c r="JA32" s="1" t="s">
        <v>236</v>
      </c>
      <c r="JB32" s="1" t="s">
        <v>236</v>
      </c>
    </row>
    <row r="33" spans="1:262" x14ac:dyDescent="0.25">
      <c r="A33" s="1">
        <v>130142945</v>
      </c>
      <c r="B33" s="1" t="s">
        <v>306</v>
      </c>
      <c r="C33" s="1" t="s">
        <v>229</v>
      </c>
      <c r="D33" s="1" t="s">
        <v>230</v>
      </c>
      <c r="E33" s="1" t="s">
        <v>249</v>
      </c>
      <c r="F33" s="1" t="s">
        <v>231</v>
      </c>
      <c r="G33" s="1" t="s">
        <v>249</v>
      </c>
      <c r="H33" s="2">
        <v>45012</v>
      </c>
      <c r="I33" s="1" t="s">
        <v>250</v>
      </c>
      <c r="J33" s="1">
        <v>200</v>
      </c>
      <c r="K33" s="1">
        <v>300</v>
      </c>
      <c r="L33" s="1" t="s">
        <v>232</v>
      </c>
      <c r="M33" s="1" t="s">
        <v>237</v>
      </c>
      <c r="N33" s="1">
        <v>1</v>
      </c>
      <c r="O33" s="1">
        <v>0</v>
      </c>
      <c r="P33" s="1">
        <v>7.3</v>
      </c>
      <c r="Q33" s="1">
        <v>5.9</v>
      </c>
      <c r="R33" s="1">
        <v>0.09</v>
      </c>
      <c r="AF33" s="1">
        <v>43</v>
      </c>
      <c r="AG33" s="1">
        <v>0.8</v>
      </c>
      <c r="AH33" s="1">
        <v>0.11</v>
      </c>
      <c r="AI33" s="1">
        <v>5</v>
      </c>
      <c r="AJ33" s="1">
        <v>2</v>
      </c>
      <c r="AL33" s="1">
        <v>0.2</v>
      </c>
      <c r="AN33" s="1" t="s">
        <v>238</v>
      </c>
      <c r="AO33" s="1">
        <v>7.9</v>
      </c>
      <c r="AP33" s="1">
        <v>25</v>
      </c>
      <c r="AQ33" s="1" t="s">
        <v>239</v>
      </c>
      <c r="BG33" s="1">
        <v>14</v>
      </c>
      <c r="BH33" s="1" t="s">
        <v>235</v>
      </c>
      <c r="BK33" s="1">
        <v>15</v>
      </c>
      <c r="BL33" s="1">
        <v>29</v>
      </c>
      <c r="BM33" s="1">
        <v>25</v>
      </c>
      <c r="BN33" s="1">
        <v>31</v>
      </c>
      <c r="BO33" s="1" t="s">
        <v>402</v>
      </c>
      <c r="BQ33" s="1" t="s">
        <v>241</v>
      </c>
      <c r="BU33" s="1">
        <v>10</v>
      </c>
      <c r="BX33" s="1">
        <v>63</v>
      </c>
      <c r="CB33" s="1">
        <v>1.4</v>
      </c>
      <c r="EJ33" s="1">
        <v>8</v>
      </c>
      <c r="GN33" s="1">
        <v>0</v>
      </c>
      <c r="GO33" s="1">
        <v>3</v>
      </c>
      <c r="GP33" s="1">
        <v>4</v>
      </c>
      <c r="GQ33" s="1">
        <v>3</v>
      </c>
      <c r="GR33" s="1">
        <v>4</v>
      </c>
      <c r="GS33" s="1" t="s">
        <v>234</v>
      </c>
      <c r="JA33" s="1" t="s">
        <v>236</v>
      </c>
      <c r="JB33" s="1" t="s">
        <v>236</v>
      </c>
    </row>
    <row r="34" spans="1:262" x14ac:dyDescent="0.25">
      <c r="A34" s="1">
        <v>130142946</v>
      </c>
      <c r="B34" s="1" t="s">
        <v>260</v>
      </c>
      <c r="C34" s="1" t="s">
        <v>229</v>
      </c>
      <c r="D34" s="1" t="s">
        <v>230</v>
      </c>
      <c r="E34" s="1" t="s">
        <v>248</v>
      </c>
      <c r="F34" s="1" t="s">
        <v>231</v>
      </c>
      <c r="G34" s="1" t="s">
        <v>249</v>
      </c>
      <c r="H34" s="2">
        <v>44953</v>
      </c>
      <c r="I34" s="1" t="s">
        <v>250</v>
      </c>
      <c r="J34" s="1">
        <v>0</v>
      </c>
      <c r="K34" s="1">
        <v>10</v>
      </c>
      <c r="L34" s="1" t="s">
        <v>232</v>
      </c>
      <c r="M34" s="1" t="s">
        <v>233</v>
      </c>
      <c r="N34" s="1">
        <v>1</v>
      </c>
      <c r="O34" s="1">
        <v>0</v>
      </c>
      <c r="P34" s="1">
        <v>5.5</v>
      </c>
      <c r="Q34" s="1">
        <v>4.5</v>
      </c>
      <c r="R34" s="1">
        <v>0.08</v>
      </c>
      <c r="AF34" s="1">
        <v>51</v>
      </c>
      <c r="AG34" s="1">
        <v>2.7</v>
      </c>
      <c r="AH34" s="1">
        <v>0.13</v>
      </c>
      <c r="AI34" s="1">
        <v>2</v>
      </c>
      <c r="AJ34" s="1">
        <v>0.39</v>
      </c>
      <c r="AL34" s="1">
        <v>1.4</v>
      </c>
      <c r="AN34" s="1">
        <v>0.6</v>
      </c>
      <c r="AO34" s="1">
        <v>5.8</v>
      </c>
      <c r="AP34" s="1">
        <v>6.7</v>
      </c>
      <c r="AQ34" s="1">
        <v>10</v>
      </c>
      <c r="AY34" s="1">
        <v>2.9</v>
      </c>
      <c r="BG34" s="1">
        <v>1</v>
      </c>
      <c r="BH34" s="1" t="s">
        <v>234</v>
      </c>
      <c r="BK34" s="1">
        <v>24</v>
      </c>
      <c r="BL34" s="1">
        <v>22</v>
      </c>
      <c r="BM34" s="1">
        <v>23</v>
      </c>
      <c r="BN34" s="1">
        <v>31</v>
      </c>
      <c r="BO34" s="1" t="s">
        <v>404</v>
      </c>
      <c r="BQ34" s="1">
        <v>54</v>
      </c>
      <c r="BU34" s="1">
        <v>46</v>
      </c>
      <c r="BX34" s="1">
        <v>34</v>
      </c>
      <c r="CB34" s="1">
        <v>2.2999999999999998</v>
      </c>
      <c r="CL34" s="1">
        <v>4.9000000000000004</v>
      </c>
      <c r="EJ34" s="1">
        <v>7</v>
      </c>
      <c r="GN34" s="1">
        <v>0</v>
      </c>
      <c r="GO34" s="1">
        <v>0</v>
      </c>
      <c r="GP34" s="1">
        <v>0</v>
      </c>
      <c r="GQ34" s="1">
        <v>0</v>
      </c>
      <c r="GR34" s="1">
        <v>1</v>
      </c>
      <c r="GS34" s="1" t="s">
        <v>235</v>
      </c>
      <c r="JA34" s="1" t="s">
        <v>236</v>
      </c>
      <c r="JB34" s="1" t="s">
        <v>236</v>
      </c>
    </row>
    <row r="35" spans="1:262" x14ac:dyDescent="0.25">
      <c r="A35" s="1">
        <v>130142947</v>
      </c>
      <c r="B35" s="1" t="s">
        <v>261</v>
      </c>
      <c r="C35" s="1" t="s">
        <v>229</v>
      </c>
      <c r="D35" s="1" t="s">
        <v>230</v>
      </c>
      <c r="E35" s="1" t="s">
        <v>248</v>
      </c>
      <c r="F35" s="1" t="s">
        <v>231</v>
      </c>
      <c r="G35" s="1" t="s">
        <v>249</v>
      </c>
      <c r="H35" s="2">
        <v>44953</v>
      </c>
      <c r="I35" s="1" t="s">
        <v>250</v>
      </c>
      <c r="J35" s="1">
        <v>10</v>
      </c>
      <c r="K35" s="1">
        <v>50</v>
      </c>
      <c r="L35" s="1" t="s">
        <v>232</v>
      </c>
      <c r="M35" s="1" t="s">
        <v>237</v>
      </c>
      <c r="N35" s="1">
        <v>1</v>
      </c>
      <c r="O35" s="1">
        <v>0</v>
      </c>
      <c r="P35" s="1">
        <v>5.7</v>
      </c>
      <c r="Q35" s="1">
        <v>4.5999999999999996</v>
      </c>
      <c r="R35" s="1">
        <v>0.04</v>
      </c>
      <c r="AF35" s="1">
        <v>29</v>
      </c>
      <c r="AG35" s="1">
        <v>1.2</v>
      </c>
      <c r="AH35" s="1">
        <v>7.0000000000000007E-2</v>
      </c>
      <c r="AI35" s="1">
        <v>1.5</v>
      </c>
      <c r="AJ35" s="1">
        <v>0.24</v>
      </c>
      <c r="AL35" s="1">
        <v>0.8</v>
      </c>
      <c r="AN35" s="1">
        <v>0.6</v>
      </c>
      <c r="AO35" s="1">
        <v>3.7</v>
      </c>
      <c r="AP35" s="1">
        <v>6.4</v>
      </c>
      <c r="AQ35" s="1">
        <v>16</v>
      </c>
      <c r="BG35" s="1">
        <v>7</v>
      </c>
      <c r="BH35" s="1" t="s">
        <v>235</v>
      </c>
      <c r="BK35" s="1">
        <v>20</v>
      </c>
      <c r="BL35" s="1">
        <v>19</v>
      </c>
      <c r="BM35" s="1">
        <v>31</v>
      </c>
      <c r="BN35" s="1">
        <v>30</v>
      </c>
      <c r="BO35" s="1" t="s">
        <v>404</v>
      </c>
      <c r="BQ35" s="1">
        <v>54</v>
      </c>
      <c r="BU35" s="1">
        <v>33</v>
      </c>
      <c r="BX35" s="1">
        <v>42</v>
      </c>
      <c r="CB35" s="1">
        <v>2</v>
      </c>
      <c r="EJ35" s="1">
        <v>2</v>
      </c>
      <c r="GN35" s="1">
        <v>0</v>
      </c>
      <c r="GO35" s="1">
        <v>3</v>
      </c>
      <c r="GP35" s="1">
        <v>3</v>
      </c>
      <c r="GQ35" s="1">
        <v>0</v>
      </c>
      <c r="GR35" s="1">
        <v>1</v>
      </c>
      <c r="JA35" s="1" t="s">
        <v>236</v>
      </c>
      <c r="JB35" s="1" t="s">
        <v>236</v>
      </c>
    </row>
    <row r="36" spans="1:262" x14ac:dyDescent="0.25">
      <c r="A36" s="1">
        <v>130142948</v>
      </c>
      <c r="B36" s="1" t="s">
        <v>262</v>
      </c>
      <c r="C36" s="1" t="s">
        <v>229</v>
      </c>
      <c r="D36" s="1" t="s">
        <v>230</v>
      </c>
      <c r="E36" s="1" t="s">
        <v>248</v>
      </c>
      <c r="F36" s="1" t="s">
        <v>231</v>
      </c>
      <c r="G36" s="1" t="s">
        <v>249</v>
      </c>
      <c r="H36" s="2">
        <v>44953</v>
      </c>
      <c r="I36" s="1" t="s">
        <v>250</v>
      </c>
      <c r="J36" s="1">
        <v>50</v>
      </c>
      <c r="K36" s="1">
        <v>100</v>
      </c>
      <c r="L36" s="1" t="s">
        <v>232</v>
      </c>
      <c r="M36" s="1" t="s">
        <v>237</v>
      </c>
      <c r="N36" s="1">
        <v>1</v>
      </c>
      <c r="O36" s="1">
        <v>0</v>
      </c>
      <c r="P36" s="1">
        <v>6.5</v>
      </c>
      <c r="Q36" s="1">
        <v>5.4</v>
      </c>
      <c r="R36" s="1">
        <v>0.12</v>
      </c>
      <c r="AF36" s="1">
        <v>51</v>
      </c>
      <c r="AG36" s="1">
        <v>0.4</v>
      </c>
      <c r="AH36" s="1">
        <v>0.13</v>
      </c>
      <c r="AI36" s="1">
        <v>6.4</v>
      </c>
      <c r="AJ36" s="1">
        <v>2.1</v>
      </c>
      <c r="AL36" s="1">
        <v>0.1</v>
      </c>
      <c r="AN36" s="1">
        <v>0.1</v>
      </c>
      <c r="AO36" s="1">
        <v>9.1999999999999993</v>
      </c>
      <c r="AP36" s="1">
        <v>23</v>
      </c>
      <c r="AQ36" s="1">
        <v>1.2</v>
      </c>
      <c r="BG36" s="1">
        <v>12</v>
      </c>
      <c r="BH36" s="1" t="s">
        <v>234</v>
      </c>
      <c r="BK36" s="1">
        <v>15</v>
      </c>
      <c r="BL36" s="1">
        <v>31</v>
      </c>
      <c r="BM36" s="1">
        <v>25</v>
      </c>
      <c r="BN36" s="1">
        <v>30</v>
      </c>
      <c r="BO36" s="1" t="s">
        <v>402</v>
      </c>
      <c r="BQ36" s="1">
        <v>9.6</v>
      </c>
      <c r="BU36" s="1">
        <v>4.5999999999999996</v>
      </c>
      <c r="BX36" s="1">
        <v>70</v>
      </c>
      <c r="CB36" s="1">
        <v>1.4</v>
      </c>
      <c r="EJ36" s="1">
        <v>2</v>
      </c>
      <c r="GN36" s="1">
        <v>0</v>
      </c>
      <c r="GO36" s="1">
        <v>3</v>
      </c>
      <c r="GP36" s="1">
        <v>3</v>
      </c>
      <c r="GQ36" s="1">
        <v>3</v>
      </c>
      <c r="GR36" s="1">
        <v>3</v>
      </c>
      <c r="JA36" s="1" t="s">
        <v>236</v>
      </c>
      <c r="JB36" s="1" t="s">
        <v>236</v>
      </c>
    </row>
    <row r="37" spans="1:262" x14ac:dyDescent="0.25">
      <c r="A37" s="1">
        <v>130142949</v>
      </c>
      <c r="B37" s="1" t="s">
        <v>263</v>
      </c>
      <c r="C37" s="1" t="s">
        <v>229</v>
      </c>
      <c r="D37" s="1" t="s">
        <v>230</v>
      </c>
      <c r="E37" s="1" t="s">
        <v>248</v>
      </c>
      <c r="F37" s="1" t="s">
        <v>231</v>
      </c>
      <c r="G37" s="1" t="s">
        <v>249</v>
      </c>
      <c r="H37" s="2">
        <v>44953</v>
      </c>
      <c r="I37" s="1" t="s">
        <v>250</v>
      </c>
      <c r="J37" s="1">
        <v>100</v>
      </c>
      <c r="K37" s="1">
        <v>200</v>
      </c>
      <c r="L37" s="1" t="s">
        <v>232</v>
      </c>
      <c r="M37" s="1" t="s">
        <v>237</v>
      </c>
      <c r="N37" s="1">
        <v>1</v>
      </c>
      <c r="O37" s="1">
        <v>0</v>
      </c>
      <c r="P37" s="1">
        <v>5.8</v>
      </c>
      <c r="Q37" s="1">
        <v>5</v>
      </c>
      <c r="R37" s="1">
        <v>0.21</v>
      </c>
      <c r="AF37" s="1">
        <v>49</v>
      </c>
      <c r="AG37" s="1">
        <v>0.8</v>
      </c>
      <c r="AH37" s="1">
        <v>0.13</v>
      </c>
      <c r="AI37" s="1">
        <v>6.3</v>
      </c>
      <c r="AJ37" s="1">
        <v>2.7</v>
      </c>
      <c r="AL37" s="1">
        <v>0.1</v>
      </c>
      <c r="AN37" s="1">
        <v>0.5</v>
      </c>
      <c r="AO37" s="1">
        <v>10.3</v>
      </c>
      <c r="AP37" s="1">
        <v>26</v>
      </c>
      <c r="AQ37" s="1">
        <v>4.4000000000000004</v>
      </c>
      <c r="BG37" s="1">
        <v>13</v>
      </c>
      <c r="BH37" s="1" t="s">
        <v>234</v>
      </c>
      <c r="BK37" s="1">
        <v>16</v>
      </c>
      <c r="BL37" s="1">
        <v>42</v>
      </c>
      <c r="BM37" s="1">
        <v>18</v>
      </c>
      <c r="BN37" s="1">
        <v>25</v>
      </c>
      <c r="BO37" s="1" t="s">
        <v>60</v>
      </c>
      <c r="BQ37" s="1">
        <v>41</v>
      </c>
      <c r="BU37" s="1">
        <v>7.3</v>
      </c>
      <c r="BX37" s="1">
        <v>61</v>
      </c>
      <c r="CB37" s="1">
        <v>1.2</v>
      </c>
      <c r="EJ37" s="1">
        <v>7</v>
      </c>
      <c r="GN37" s="1">
        <v>0</v>
      </c>
      <c r="GO37" s="1">
        <v>3</v>
      </c>
      <c r="GP37" s="1">
        <v>4</v>
      </c>
      <c r="GQ37" s="1">
        <v>3</v>
      </c>
      <c r="GR37" s="1">
        <v>3</v>
      </c>
      <c r="GS37" s="1" t="s">
        <v>235</v>
      </c>
      <c r="JA37" s="1" t="s">
        <v>236</v>
      </c>
      <c r="JB37" s="1" t="s">
        <v>236</v>
      </c>
    </row>
    <row r="38" spans="1:262" x14ac:dyDescent="0.25">
      <c r="A38" s="1">
        <v>130142950</v>
      </c>
      <c r="B38" s="1" t="s">
        <v>264</v>
      </c>
      <c r="C38" s="1" t="s">
        <v>229</v>
      </c>
      <c r="D38" s="1" t="s">
        <v>230</v>
      </c>
      <c r="E38" s="1" t="s">
        <v>248</v>
      </c>
      <c r="F38" s="1" t="s">
        <v>231</v>
      </c>
      <c r="G38" s="1" t="s">
        <v>249</v>
      </c>
      <c r="H38" s="2">
        <v>44953</v>
      </c>
      <c r="I38" s="1" t="s">
        <v>250</v>
      </c>
      <c r="J38" s="1">
        <v>200</v>
      </c>
      <c r="K38" s="1">
        <v>300</v>
      </c>
      <c r="L38" s="1" t="s">
        <v>232</v>
      </c>
      <c r="M38" s="1" t="s">
        <v>237</v>
      </c>
      <c r="N38" s="1">
        <v>1</v>
      </c>
      <c r="O38" s="1">
        <v>0</v>
      </c>
      <c r="P38" s="1">
        <v>6.6</v>
      </c>
      <c r="Q38" s="1">
        <v>6</v>
      </c>
      <c r="R38" s="1">
        <v>0.25</v>
      </c>
      <c r="AF38" s="1">
        <v>60</v>
      </c>
      <c r="AG38" s="1">
        <v>0.9</v>
      </c>
      <c r="AH38" s="1">
        <v>0.15</v>
      </c>
      <c r="AI38" s="1">
        <v>8.6</v>
      </c>
      <c r="AJ38" s="1">
        <v>5.0999999999999996</v>
      </c>
      <c r="AL38" s="1">
        <v>0.1</v>
      </c>
      <c r="AN38" s="1" t="s">
        <v>238</v>
      </c>
      <c r="AO38" s="1">
        <v>14.8</v>
      </c>
      <c r="AP38" s="1">
        <v>34</v>
      </c>
      <c r="AQ38" s="1" t="s">
        <v>239</v>
      </c>
      <c r="BG38" s="1">
        <v>14</v>
      </c>
      <c r="BH38" s="1" t="s">
        <v>234</v>
      </c>
      <c r="BK38" s="1">
        <v>15</v>
      </c>
      <c r="BL38" s="1">
        <v>48</v>
      </c>
      <c r="BM38" s="1">
        <v>12</v>
      </c>
      <c r="BN38" s="1">
        <v>24</v>
      </c>
      <c r="BO38" s="1" t="s">
        <v>60</v>
      </c>
      <c r="BQ38" s="1" t="s">
        <v>241</v>
      </c>
      <c r="BU38" s="1">
        <v>6</v>
      </c>
      <c r="BX38" s="1">
        <v>58</v>
      </c>
      <c r="CB38" s="1">
        <v>1</v>
      </c>
      <c r="EJ38" s="1">
        <v>7</v>
      </c>
      <c r="GN38" s="1">
        <v>0</v>
      </c>
      <c r="GO38" s="1">
        <v>3</v>
      </c>
      <c r="GP38" s="1">
        <v>4</v>
      </c>
      <c r="GQ38" s="1">
        <v>3</v>
      </c>
      <c r="GR38" s="1">
        <v>4</v>
      </c>
      <c r="GS38" s="1" t="s">
        <v>235</v>
      </c>
      <c r="JA38" s="1" t="s">
        <v>236</v>
      </c>
      <c r="JB38" s="1" t="s">
        <v>236</v>
      </c>
    </row>
    <row r="39" spans="1:262" x14ac:dyDescent="0.25">
      <c r="A39" s="1">
        <v>130142952</v>
      </c>
      <c r="B39" s="1" t="s">
        <v>282</v>
      </c>
      <c r="C39" s="1" t="s">
        <v>229</v>
      </c>
      <c r="D39" s="1" t="s">
        <v>230</v>
      </c>
      <c r="E39" s="1" t="s">
        <v>249</v>
      </c>
      <c r="F39" s="1" t="s">
        <v>231</v>
      </c>
      <c r="G39" s="1" t="s">
        <v>249</v>
      </c>
      <c r="H39" s="2">
        <v>45012</v>
      </c>
      <c r="I39" s="1" t="s">
        <v>250</v>
      </c>
      <c r="J39" s="1">
        <v>10</v>
      </c>
      <c r="K39" s="1">
        <v>50</v>
      </c>
      <c r="L39" s="1" t="s">
        <v>232</v>
      </c>
      <c r="M39" s="1" t="s">
        <v>237</v>
      </c>
      <c r="N39" s="1">
        <v>1</v>
      </c>
      <c r="O39" s="1">
        <v>0</v>
      </c>
      <c r="P39" s="1">
        <v>5.8</v>
      </c>
      <c r="Q39" s="1">
        <v>4.8</v>
      </c>
      <c r="R39" s="1">
        <v>7.0000000000000007E-2</v>
      </c>
      <c r="AF39" s="1">
        <v>240</v>
      </c>
      <c r="AG39" s="1">
        <v>3.1</v>
      </c>
      <c r="AH39" s="1">
        <v>0.63</v>
      </c>
      <c r="AI39" s="1">
        <v>1.9</v>
      </c>
      <c r="AJ39" s="1">
        <v>0.12</v>
      </c>
      <c r="AL39" s="1">
        <v>1.6</v>
      </c>
      <c r="AN39" s="1">
        <v>0.2</v>
      </c>
      <c r="AO39" s="1">
        <v>6</v>
      </c>
      <c r="AP39" s="1">
        <v>2</v>
      </c>
      <c r="AQ39" s="1">
        <v>3.9</v>
      </c>
      <c r="BG39" s="1">
        <v>8</v>
      </c>
      <c r="BH39" s="1" t="s">
        <v>235</v>
      </c>
      <c r="BK39" s="1">
        <v>23</v>
      </c>
      <c r="BL39" s="1">
        <v>26</v>
      </c>
      <c r="BM39" s="1">
        <v>25</v>
      </c>
      <c r="BN39" s="1">
        <v>26</v>
      </c>
      <c r="BO39" s="1" t="s">
        <v>402</v>
      </c>
      <c r="BQ39" s="1">
        <v>21</v>
      </c>
      <c r="BU39" s="1">
        <v>52</v>
      </c>
      <c r="BX39" s="1">
        <v>32</v>
      </c>
      <c r="CB39" s="1">
        <v>10</v>
      </c>
      <c r="EJ39" s="1">
        <v>2</v>
      </c>
      <c r="GN39" s="1">
        <v>0</v>
      </c>
      <c r="GO39" s="1">
        <v>1</v>
      </c>
      <c r="GP39" s="1">
        <v>1</v>
      </c>
      <c r="GQ39" s="1">
        <v>3</v>
      </c>
      <c r="GR39" s="1">
        <v>3</v>
      </c>
      <c r="JA39" s="1" t="s">
        <v>236</v>
      </c>
      <c r="JB39" s="1" t="s">
        <v>236</v>
      </c>
    </row>
    <row r="40" spans="1:262" x14ac:dyDescent="0.25">
      <c r="A40" s="1">
        <v>130142953</v>
      </c>
      <c r="B40" s="1" t="s">
        <v>283</v>
      </c>
      <c r="C40" s="1" t="s">
        <v>229</v>
      </c>
      <c r="D40" s="1" t="s">
        <v>230</v>
      </c>
      <c r="E40" s="1" t="s">
        <v>249</v>
      </c>
      <c r="F40" s="1" t="s">
        <v>231</v>
      </c>
      <c r="G40" s="1" t="s">
        <v>249</v>
      </c>
      <c r="H40" s="2">
        <v>45012</v>
      </c>
      <c r="I40" s="1" t="s">
        <v>250</v>
      </c>
      <c r="J40" s="1">
        <v>50</v>
      </c>
      <c r="K40" s="1">
        <v>100</v>
      </c>
      <c r="L40" s="1" t="s">
        <v>232</v>
      </c>
      <c r="M40" s="1" t="s">
        <v>237</v>
      </c>
      <c r="N40" s="1">
        <v>1</v>
      </c>
      <c r="O40" s="1">
        <v>0</v>
      </c>
      <c r="P40" s="1">
        <v>5.5</v>
      </c>
      <c r="Q40" s="1">
        <v>4.7</v>
      </c>
      <c r="R40" s="1">
        <v>0.15</v>
      </c>
      <c r="AF40" s="1">
        <v>110</v>
      </c>
      <c r="AG40" s="1">
        <v>2.1</v>
      </c>
      <c r="AH40" s="1">
        <v>0.28999999999999998</v>
      </c>
      <c r="AI40" s="1">
        <v>6.3</v>
      </c>
      <c r="AJ40" s="1">
        <v>0.57999999999999996</v>
      </c>
      <c r="AL40" s="1">
        <v>0.3</v>
      </c>
      <c r="AN40" s="1">
        <v>0.3</v>
      </c>
      <c r="AO40" s="1">
        <v>9.5</v>
      </c>
      <c r="AP40" s="1">
        <v>6.2</v>
      </c>
      <c r="AQ40" s="1">
        <v>2.7</v>
      </c>
      <c r="BG40" s="1">
        <v>0</v>
      </c>
      <c r="BH40" s="1" t="s">
        <v>234</v>
      </c>
      <c r="BK40" s="1">
        <v>24</v>
      </c>
      <c r="BL40" s="1">
        <v>26</v>
      </c>
      <c r="BM40" s="1">
        <v>20</v>
      </c>
      <c r="BN40" s="1">
        <v>31</v>
      </c>
      <c r="BO40" s="1" t="s">
        <v>402</v>
      </c>
      <c r="BQ40" s="1">
        <v>23</v>
      </c>
      <c r="BU40" s="1">
        <v>22</v>
      </c>
      <c r="BX40" s="1">
        <v>66</v>
      </c>
      <c r="CB40" s="1">
        <v>3</v>
      </c>
      <c r="EJ40" s="1">
        <v>6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JA40" s="1" t="s">
        <v>236</v>
      </c>
      <c r="JB40" s="1" t="s">
        <v>236</v>
      </c>
    </row>
    <row r="41" spans="1:262" x14ac:dyDescent="0.25">
      <c r="A41" s="1">
        <v>130142951</v>
      </c>
      <c r="B41" s="1" t="s">
        <v>284</v>
      </c>
      <c r="C41" s="1" t="s">
        <v>229</v>
      </c>
      <c r="D41" s="1" t="s">
        <v>230</v>
      </c>
      <c r="E41" s="1" t="s">
        <v>249</v>
      </c>
      <c r="F41" s="1" t="s">
        <v>231</v>
      </c>
      <c r="G41" s="1" t="s">
        <v>249</v>
      </c>
      <c r="H41" s="2">
        <v>45012</v>
      </c>
      <c r="I41" s="1" t="s">
        <v>250</v>
      </c>
      <c r="J41" s="1">
        <v>0</v>
      </c>
      <c r="K41" s="1">
        <v>10</v>
      </c>
      <c r="L41" s="1" t="s">
        <v>232</v>
      </c>
      <c r="M41" s="1" t="s">
        <v>233</v>
      </c>
      <c r="N41" s="1">
        <v>1</v>
      </c>
      <c r="O41" s="1">
        <v>0</v>
      </c>
      <c r="P41" s="1">
        <v>6</v>
      </c>
      <c r="Q41" s="1">
        <v>5.2</v>
      </c>
      <c r="R41" s="1">
        <v>0.1</v>
      </c>
      <c r="AF41" s="1">
        <v>310</v>
      </c>
      <c r="AG41" s="1">
        <v>4.9000000000000004</v>
      </c>
      <c r="AH41" s="1">
        <v>0.79</v>
      </c>
      <c r="AI41" s="1">
        <v>2</v>
      </c>
      <c r="AJ41" s="1">
        <v>0.15</v>
      </c>
      <c r="AL41" s="1">
        <v>2.5</v>
      </c>
      <c r="AN41" s="1" t="s">
        <v>238</v>
      </c>
      <c r="AO41" s="1">
        <v>7.8</v>
      </c>
      <c r="AP41" s="1">
        <v>1.9</v>
      </c>
      <c r="AQ41" s="1" t="s">
        <v>239</v>
      </c>
      <c r="AY41" s="1">
        <v>1.7</v>
      </c>
      <c r="BG41" s="1">
        <v>4</v>
      </c>
      <c r="BH41" s="1" t="s">
        <v>235</v>
      </c>
      <c r="BK41" s="1">
        <v>19</v>
      </c>
      <c r="BL41" s="1">
        <v>41</v>
      </c>
      <c r="BM41" s="1">
        <v>20</v>
      </c>
      <c r="BN41" s="1">
        <v>20</v>
      </c>
      <c r="BO41" s="1" t="s">
        <v>60</v>
      </c>
      <c r="BQ41" s="1" t="s">
        <v>241</v>
      </c>
      <c r="BU41" s="1">
        <v>63</v>
      </c>
      <c r="BX41" s="1">
        <v>25</v>
      </c>
      <c r="CB41" s="1">
        <v>10</v>
      </c>
      <c r="CL41" s="1">
        <v>2.9</v>
      </c>
      <c r="EJ41" s="1">
        <v>3</v>
      </c>
      <c r="GN41" s="1">
        <v>0</v>
      </c>
      <c r="GO41" s="1">
        <v>0</v>
      </c>
      <c r="GP41" s="1">
        <v>1</v>
      </c>
      <c r="GQ41" s="1">
        <v>1</v>
      </c>
      <c r="GR41" s="1">
        <v>2</v>
      </c>
      <c r="JA41" s="1" t="s">
        <v>236</v>
      </c>
      <c r="JB41" s="1" t="s">
        <v>236</v>
      </c>
    </row>
    <row r="42" spans="1:262" x14ac:dyDescent="0.25">
      <c r="A42" s="1">
        <v>130142954</v>
      </c>
      <c r="B42" s="1" t="s">
        <v>285</v>
      </c>
      <c r="C42" s="1" t="s">
        <v>229</v>
      </c>
      <c r="D42" s="1" t="s">
        <v>230</v>
      </c>
      <c r="E42" s="1" t="s">
        <v>249</v>
      </c>
      <c r="F42" s="1" t="s">
        <v>231</v>
      </c>
      <c r="G42" s="1" t="s">
        <v>249</v>
      </c>
      <c r="H42" s="2">
        <v>45012</v>
      </c>
      <c r="I42" s="1" t="s">
        <v>250</v>
      </c>
      <c r="J42" s="1">
        <v>100</v>
      </c>
      <c r="K42" s="1">
        <v>200</v>
      </c>
      <c r="L42" s="1" t="s">
        <v>232</v>
      </c>
      <c r="M42" s="1" t="s">
        <v>237</v>
      </c>
      <c r="N42" s="1">
        <v>1</v>
      </c>
      <c r="O42" s="1">
        <v>0</v>
      </c>
      <c r="P42" s="1">
        <v>5.8</v>
      </c>
      <c r="Q42" s="1">
        <v>4.8</v>
      </c>
      <c r="R42" s="1">
        <v>0.2</v>
      </c>
      <c r="AF42" s="1">
        <v>70</v>
      </c>
      <c r="AG42" s="1">
        <v>2.4</v>
      </c>
      <c r="AH42" s="1">
        <v>0.18</v>
      </c>
      <c r="AI42" s="1">
        <v>9.1999999999999993</v>
      </c>
      <c r="AJ42" s="1">
        <v>1.9</v>
      </c>
      <c r="AL42" s="1">
        <v>0.3</v>
      </c>
      <c r="AN42" s="1">
        <v>0.1</v>
      </c>
      <c r="AO42" s="1">
        <v>13.8</v>
      </c>
      <c r="AP42" s="1">
        <v>14</v>
      </c>
      <c r="AQ42" s="1">
        <v>1</v>
      </c>
      <c r="BG42" s="1">
        <v>9</v>
      </c>
      <c r="BH42" s="1" t="s">
        <v>235</v>
      </c>
      <c r="BK42" s="1">
        <v>19</v>
      </c>
      <c r="BL42" s="1">
        <v>45</v>
      </c>
      <c r="BM42" s="1">
        <v>17</v>
      </c>
      <c r="BN42" s="1">
        <v>19</v>
      </c>
      <c r="BO42" s="1" t="s">
        <v>60</v>
      </c>
      <c r="BQ42" s="1">
        <v>12</v>
      </c>
      <c r="BU42" s="1">
        <v>17</v>
      </c>
      <c r="BX42" s="1">
        <v>67</v>
      </c>
      <c r="CB42" s="1">
        <v>1.3</v>
      </c>
      <c r="EJ42" s="1">
        <v>2</v>
      </c>
      <c r="GN42" s="1">
        <v>0</v>
      </c>
      <c r="GO42" s="1">
        <v>2</v>
      </c>
      <c r="GP42" s="1">
        <v>3</v>
      </c>
      <c r="GQ42" s="1">
        <v>2</v>
      </c>
      <c r="GR42" s="1">
        <v>2</v>
      </c>
      <c r="JA42" s="1" t="s">
        <v>236</v>
      </c>
      <c r="JB42" s="1" t="s">
        <v>236</v>
      </c>
    </row>
    <row r="43" spans="1:262" x14ac:dyDescent="0.25">
      <c r="A43" s="1">
        <v>130142955</v>
      </c>
      <c r="B43" s="1" t="s">
        <v>286</v>
      </c>
      <c r="C43" s="1" t="s">
        <v>229</v>
      </c>
      <c r="D43" s="1" t="s">
        <v>230</v>
      </c>
      <c r="E43" s="1" t="s">
        <v>249</v>
      </c>
      <c r="F43" s="1" t="s">
        <v>231</v>
      </c>
      <c r="G43" s="1" t="s">
        <v>249</v>
      </c>
      <c r="H43" s="2">
        <v>45012</v>
      </c>
      <c r="I43" s="1" t="s">
        <v>250</v>
      </c>
      <c r="J43" s="1">
        <v>200</v>
      </c>
      <c r="K43" s="1">
        <v>300</v>
      </c>
      <c r="L43" s="1" t="s">
        <v>232</v>
      </c>
      <c r="M43" s="1" t="s">
        <v>237</v>
      </c>
      <c r="N43" s="1">
        <v>1</v>
      </c>
      <c r="O43" s="1">
        <v>0</v>
      </c>
      <c r="P43" s="1">
        <v>6.1</v>
      </c>
      <c r="Q43" s="1">
        <v>4.8</v>
      </c>
      <c r="R43" s="1">
        <v>0.16</v>
      </c>
      <c r="AF43" s="1">
        <v>70</v>
      </c>
      <c r="AG43" s="1">
        <v>2.2000000000000002</v>
      </c>
      <c r="AH43" s="1">
        <v>0.18</v>
      </c>
      <c r="AI43" s="1">
        <v>7.9</v>
      </c>
      <c r="AJ43" s="1">
        <v>1.7</v>
      </c>
      <c r="AL43" s="1">
        <v>0.3</v>
      </c>
      <c r="AN43" s="1" t="s">
        <v>238</v>
      </c>
      <c r="AO43" s="1">
        <v>12</v>
      </c>
      <c r="AP43" s="1">
        <v>14</v>
      </c>
      <c r="AQ43" s="1" t="s">
        <v>239</v>
      </c>
      <c r="BG43" s="1">
        <v>12</v>
      </c>
      <c r="BH43" s="1" t="s">
        <v>235</v>
      </c>
      <c r="BK43" s="1">
        <v>17</v>
      </c>
      <c r="BL43" s="1">
        <v>41</v>
      </c>
      <c r="BM43" s="1">
        <v>23</v>
      </c>
      <c r="BN43" s="1">
        <v>19</v>
      </c>
      <c r="BO43" s="1" t="s">
        <v>60</v>
      </c>
      <c r="BQ43" s="1" t="s">
        <v>241</v>
      </c>
      <c r="BU43" s="1">
        <v>18</v>
      </c>
      <c r="BX43" s="1">
        <v>66</v>
      </c>
      <c r="CB43" s="1">
        <v>1.5</v>
      </c>
      <c r="EJ43" s="1">
        <v>2</v>
      </c>
      <c r="GN43" s="1">
        <v>0</v>
      </c>
      <c r="GO43" s="1">
        <v>3</v>
      </c>
      <c r="GP43" s="1">
        <v>3</v>
      </c>
      <c r="GQ43" s="1">
        <v>3</v>
      </c>
      <c r="GR43" s="1">
        <v>3</v>
      </c>
      <c r="JA43" s="1" t="s">
        <v>236</v>
      </c>
      <c r="JB43" s="1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6487-86A8-4D33-AE5C-1CA0AB7A72F6}">
  <dimension ref="A1:BL94"/>
  <sheetViews>
    <sheetView workbookViewId="0">
      <selection activeCell="E16" sqref="E16"/>
    </sheetView>
  </sheetViews>
  <sheetFormatPr defaultRowHeight="12.75" x14ac:dyDescent="0.25"/>
  <cols>
    <col min="1" max="2" width="12.85546875" style="1" customWidth="1"/>
    <col min="3" max="3" width="18" style="1" customWidth="1"/>
    <col min="4" max="5" width="9.140625" style="1"/>
    <col min="6" max="6" width="10" style="1" customWidth="1"/>
    <col min="7" max="7" width="11.5703125" style="1" customWidth="1"/>
    <col min="8" max="8" width="13.28515625" style="1" customWidth="1"/>
    <col min="9" max="9" width="11.42578125" style="1" customWidth="1"/>
    <col min="10" max="10" width="24.5703125" style="1" customWidth="1"/>
    <col min="11" max="11" width="26.42578125" style="1" customWidth="1"/>
    <col min="12" max="12" width="10.7109375" style="1" customWidth="1"/>
    <col min="13" max="13" width="9.140625" style="1"/>
    <col min="14" max="14" width="11.140625" style="1" customWidth="1"/>
    <col min="15" max="17" width="9.140625" style="1"/>
    <col min="18" max="18" width="19.42578125" style="1" customWidth="1"/>
    <col min="19" max="20" width="17.7109375" style="1" customWidth="1"/>
    <col min="21" max="21" width="1.7109375" style="1" customWidth="1"/>
    <col min="22" max="26" width="9.140625" style="1"/>
    <col min="27" max="27" width="1.7109375" style="1" customWidth="1"/>
    <col min="28" max="33" width="9.140625" style="1"/>
    <col min="34" max="34" width="1.7109375" style="1" customWidth="1"/>
    <col min="35" max="39" width="9.140625" style="1"/>
    <col min="40" max="40" width="1.7109375" style="1" customWidth="1"/>
    <col min="41" max="41" width="9.140625" style="1"/>
    <col min="42" max="42" width="1.7109375" style="1" customWidth="1"/>
    <col min="43" max="43" width="9.140625" style="1"/>
    <col min="44" max="44" width="1.7109375" style="1" customWidth="1"/>
    <col min="45" max="46" width="9.140625" style="1"/>
    <col min="47" max="47" width="1.7109375" style="1" customWidth="1"/>
    <col min="48" max="48" width="9.140625" style="1"/>
    <col min="49" max="49" width="1.7109375" style="1" customWidth="1"/>
    <col min="50" max="50" width="9.85546875" style="1" customWidth="1"/>
    <col min="51" max="51" width="15.140625" style="1" customWidth="1"/>
    <col min="52" max="52" width="13.5703125" style="1" customWidth="1"/>
    <col min="53" max="53" width="1.7109375" style="1" customWidth="1"/>
    <col min="54" max="54" width="11.42578125" style="1" customWidth="1"/>
    <col min="55" max="55" width="12.7109375" style="1" customWidth="1"/>
    <col min="56" max="56" width="12.42578125" style="1" customWidth="1"/>
    <col min="57" max="57" width="13.5703125" style="1" customWidth="1"/>
    <col min="58" max="58" width="1.7109375" style="1" customWidth="1"/>
    <col min="59" max="63" width="9.140625" style="1"/>
    <col min="64" max="64" width="15.7109375" style="1" customWidth="1"/>
    <col min="65" max="16384" width="9.140625" style="1"/>
  </cols>
  <sheetData>
    <row r="1" spans="1:64" ht="15.75" x14ac:dyDescent="0.25">
      <c r="A1" s="85" t="s">
        <v>383</v>
      </c>
    </row>
    <row r="2" spans="1:64" ht="15.75" x14ac:dyDescent="0.25">
      <c r="A2" s="85" t="s">
        <v>385</v>
      </c>
    </row>
    <row r="3" spans="1:64" ht="15.75" x14ac:dyDescent="0.25">
      <c r="A3" s="85" t="s">
        <v>384</v>
      </c>
    </row>
    <row r="4" spans="1:64" ht="15.75" x14ac:dyDescent="0.25">
      <c r="A4" s="85"/>
    </row>
    <row r="5" spans="1:64" ht="16.5" thickBot="1" x14ac:dyDescent="0.3">
      <c r="A5" s="86"/>
    </row>
    <row r="6" spans="1:64" ht="63.75" x14ac:dyDescent="0.25">
      <c r="A6" s="3" t="s">
        <v>0</v>
      </c>
      <c r="B6" s="3" t="s">
        <v>265</v>
      </c>
      <c r="C6" s="3" t="s">
        <v>1</v>
      </c>
      <c r="D6" s="3" t="s">
        <v>269</v>
      </c>
      <c r="E6" s="4" t="s">
        <v>270</v>
      </c>
      <c r="F6" s="3" t="s">
        <v>266</v>
      </c>
      <c r="G6" s="3" t="s">
        <v>267</v>
      </c>
      <c r="H6" s="3" t="s">
        <v>268</v>
      </c>
      <c r="I6" s="3" t="s">
        <v>315</v>
      </c>
      <c r="J6" s="3" t="s">
        <v>316</v>
      </c>
      <c r="K6" s="5" t="s">
        <v>272</v>
      </c>
      <c r="L6" s="3" t="s">
        <v>15</v>
      </c>
      <c r="M6" s="3" t="s">
        <v>16</v>
      </c>
      <c r="N6" s="4" t="s">
        <v>17</v>
      </c>
      <c r="O6" s="4" t="s">
        <v>322</v>
      </c>
      <c r="P6" s="4" t="s">
        <v>274</v>
      </c>
      <c r="Q6" s="3" t="s">
        <v>323</v>
      </c>
      <c r="R6" s="3" t="s">
        <v>275</v>
      </c>
      <c r="S6" s="6" t="s">
        <v>55</v>
      </c>
      <c r="T6" s="3" t="s">
        <v>56</v>
      </c>
      <c r="V6" s="3" t="s">
        <v>31</v>
      </c>
      <c r="W6" s="3" t="s">
        <v>33</v>
      </c>
      <c r="X6" s="3" t="s">
        <v>32</v>
      </c>
      <c r="Y6" s="3" t="s">
        <v>34</v>
      </c>
      <c r="Z6" s="3" t="s">
        <v>37</v>
      </c>
      <c r="AB6" s="3" t="s">
        <v>31</v>
      </c>
      <c r="AC6" s="3" t="s">
        <v>33</v>
      </c>
      <c r="AD6" s="3" t="s">
        <v>32</v>
      </c>
      <c r="AE6" s="3" t="s">
        <v>34</v>
      </c>
      <c r="AF6" s="6" t="s">
        <v>37</v>
      </c>
      <c r="AG6" s="3" t="s">
        <v>35</v>
      </c>
      <c r="AI6" s="3" t="s">
        <v>31</v>
      </c>
      <c r="AJ6" s="3" t="s">
        <v>33</v>
      </c>
      <c r="AK6" s="3" t="s">
        <v>32</v>
      </c>
      <c r="AL6" s="4" t="s">
        <v>274</v>
      </c>
      <c r="AM6" s="3" t="s">
        <v>39</v>
      </c>
      <c r="AO6" s="3" t="s">
        <v>276</v>
      </c>
      <c r="AP6" s="7"/>
      <c r="AQ6" s="8" t="s">
        <v>278</v>
      </c>
      <c r="AS6" s="3" t="s">
        <v>47</v>
      </c>
      <c r="AT6" s="3" t="s">
        <v>77</v>
      </c>
      <c r="AV6" s="3" t="s">
        <v>30</v>
      </c>
      <c r="AX6" s="3" t="s">
        <v>55</v>
      </c>
      <c r="AY6" s="3" t="s">
        <v>56</v>
      </c>
      <c r="AZ6" s="3" t="s">
        <v>323</v>
      </c>
      <c r="BB6" s="3" t="s">
        <v>163</v>
      </c>
      <c r="BC6" s="6" t="s">
        <v>164</v>
      </c>
      <c r="BD6" s="3" t="s">
        <v>165</v>
      </c>
      <c r="BE6" s="3" t="s">
        <v>166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408</v>
      </c>
      <c r="BL6" s="3" t="s">
        <v>75</v>
      </c>
    </row>
    <row r="7" spans="1:64" ht="39" thickBot="1" x14ac:dyDescent="0.3">
      <c r="A7" s="9"/>
      <c r="B7" s="9"/>
      <c r="C7" s="9"/>
      <c r="D7" s="9" t="s">
        <v>271</v>
      </c>
      <c r="E7" s="10" t="s">
        <v>271</v>
      </c>
      <c r="F7" s="9"/>
      <c r="G7" s="9"/>
      <c r="H7" s="9"/>
      <c r="I7" s="9"/>
      <c r="J7" s="9"/>
      <c r="K7" s="11" t="s">
        <v>273</v>
      </c>
      <c r="L7" s="9"/>
      <c r="M7" s="9"/>
      <c r="N7" s="10" t="s">
        <v>215</v>
      </c>
      <c r="O7" s="10" t="s">
        <v>215</v>
      </c>
      <c r="P7" s="10" t="s">
        <v>217</v>
      </c>
      <c r="Q7" s="12"/>
      <c r="R7" s="12"/>
      <c r="S7" s="13"/>
      <c r="T7" s="9"/>
      <c r="V7" s="9" t="s">
        <v>216</v>
      </c>
      <c r="W7" s="9" t="s">
        <v>216</v>
      </c>
      <c r="X7" s="9" t="s">
        <v>216</v>
      </c>
      <c r="Y7" s="9" t="s">
        <v>216</v>
      </c>
      <c r="Z7" s="9" t="s">
        <v>216</v>
      </c>
      <c r="AB7" s="9" t="s">
        <v>218</v>
      </c>
      <c r="AC7" s="9" t="s">
        <v>218</v>
      </c>
      <c r="AD7" s="9" t="s">
        <v>218</v>
      </c>
      <c r="AE7" s="9" t="s">
        <v>218</v>
      </c>
      <c r="AF7" s="13" t="s">
        <v>218</v>
      </c>
      <c r="AG7" s="9" t="s">
        <v>218</v>
      </c>
      <c r="AI7" s="9" t="s">
        <v>217</v>
      </c>
      <c r="AJ7" s="9" t="s">
        <v>217</v>
      </c>
      <c r="AK7" s="9" t="s">
        <v>217</v>
      </c>
      <c r="AL7" s="10" t="s">
        <v>217</v>
      </c>
      <c r="AM7" s="9" t="s">
        <v>217</v>
      </c>
      <c r="AO7" s="9"/>
      <c r="AP7" s="7"/>
      <c r="AQ7" s="14" t="s">
        <v>277</v>
      </c>
      <c r="AS7" s="9" t="s">
        <v>217</v>
      </c>
      <c r="AT7" s="9" t="s">
        <v>217</v>
      </c>
      <c r="AV7" s="9" t="s">
        <v>216</v>
      </c>
      <c r="AX7" s="9"/>
      <c r="AY7" s="9"/>
      <c r="AZ7" s="12"/>
      <c r="BB7" s="9"/>
      <c r="BC7" s="13"/>
      <c r="BD7" s="9"/>
      <c r="BE7" s="9"/>
      <c r="BG7" s="9" t="s">
        <v>217</v>
      </c>
      <c r="BH7" s="9" t="s">
        <v>217</v>
      </c>
      <c r="BI7" s="9" t="s">
        <v>217</v>
      </c>
      <c r="BJ7" s="9" t="s">
        <v>217</v>
      </c>
      <c r="BK7" s="9" t="s">
        <v>217</v>
      </c>
      <c r="BL7" s="9"/>
    </row>
    <row r="8" spans="1:64" ht="13.5" thickBot="1" x14ac:dyDescent="0.3"/>
    <row r="9" spans="1:64" ht="13.5" thickBot="1" x14ac:dyDescent="0.3">
      <c r="A9" s="15">
        <v>130142906</v>
      </c>
      <c r="B9" s="15" t="s">
        <v>307</v>
      </c>
      <c r="C9" s="15" t="s">
        <v>247</v>
      </c>
      <c r="D9" s="15">
        <v>0</v>
      </c>
      <c r="E9" s="16">
        <v>10</v>
      </c>
      <c r="F9" s="15" t="s">
        <v>281</v>
      </c>
      <c r="G9" s="17">
        <v>358693</v>
      </c>
      <c r="H9" s="15">
        <v>5784144</v>
      </c>
      <c r="I9" s="15" t="s">
        <v>317</v>
      </c>
      <c r="J9" s="15" t="s">
        <v>318</v>
      </c>
      <c r="K9" s="18" t="s">
        <v>279</v>
      </c>
      <c r="L9" s="19">
        <v>6.1</v>
      </c>
      <c r="M9" s="19">
        <v>5.2</v>
      </c>
      <c r="N9" s="20">
        <v>0.05</v>
      </c>
      <c r="O9" s="20">
        <f>N9*10</f>
        <v>0.5</v>
      </c>
      <c r="P9" s="21">
        <v>2.9</v>
      </c>
      <c r="Q9" s="15">
        <v>7</v>
      </c>
      <c r="R9" s="15" t="s">
        <v>243</v>
      </c>
      <c r="S9" s="15">
        <v>1</v>
      </c>
      <c r="T9" s="15" t="s">
        <v>234</v>
      </c>
      <c r="V9" s="15">
        <f>AB9*200</f>
        <v>900</v>
      </c>
      <c r="W9" s="22">
        <f>AC9*121</f>
        <v>217.8</v>
      </c>
      <c r="X9" s="22">
        <f>AD9*391</f>
        <v>46.92</v>
      </c>
      <c r="Y9" s="22">
        <f>AE9*230</f>
        <v>43.7</v>
      </c>
      <c r="Z9" s="15">
        <v>9</v>
      </c>
      <c r="AB9" s="15">
        <v>4.5</v>
      </c>
      <c r="AC9" s="15">
        <v>1.8</v>
      </c>
      <c r="AD9" s="15">
        <v>0.12</v>
      </c>
      <c r="AE9" s="15">
        <v>0.19</v>
      </c>
      <c r="AF9" s="15">
        <v>0.1</v>
      </c>
      <c r="AG9" s="15">
        <v>6.6</v>
      </c>
      <c r="AI9" s="15">
        <v>68</v>
      </c>
      <c r="AJ9" s="15">
        <v>28</v>
      </c>
      <c r="AK9" s="19">
        <v>1.8</v>
      </c>
      <c r="AL9" s="23">
        <v>2.9</v>
      </c>
      <c r="AM9" s="19">
        <v>1</v>
      </c>
      <c r="AO9" s="19">
        <v>2.5</v>
      </c>
      <c r="AP9" s="24"/>
      <c r="AQ9" s="19">
        <f>AK9+AL9</f>
        <v>4.7</v>
      </c>
      <c r="AS9" s="25">
        <v>3</v>
      </c>
      <c r="AT9" s="26">
        <v>5.0999999999999996</v>
      </c>
      <c r="AV9" s="15">
        <v>47</v>
      </c>
      <c r="AX9" s="16">
        <v>1</v>
      </c>
      <c r="AY9" s="15" t="s">
        <v>234</v>
      </c>
      <c r="AZ9" s="15">
        <v>7</v>
      </c>
      <c r="BB9" s="15" t="s">
        <v>242</v>
      </c>
      <c r="BC9" s="15" t="s">
        <v>243</v>
      </c>
      <c r="BD9" s="15" t="s">
        <v>243</v>
      </c>
      <c r="BE9" s="15" t="s">
        <v>243</v>
      </c>
      <c r="BG9" s="15">
        <v>26</v>
      </c>
      <c r="BH9" s="15">
        <v>12</v>
      </c>
      <c r="BI9" s="15">
        <v>23</v>
      </c>
      <c r="BJ9" s="16">
        <v>39</v>
      </c>
      <c r="BK9" s="15">
        <f>BI9+BJ9</f>
        <v>62</v>
      </c>
      <c r="BL9" s="17" t="s">
        <v>403</v>
      </c>
    </row>
    <row r="10" spans="1:64" x14ac:dyDescent="0.25">
      <c r="A10" s="27">
        <v>130142907</v>
      </c>
      <c r="B10" s="27" t="s">
        <v>307</v>
      </c>
      <c r="C10" s="27" t="s">
        <v>251</v>
      </c>
      <c r="D10" s="27">
        <v>10</v>
      </c>
      <c r="E10" s="28">
        <v>50</v>
      </c>
      <c r="F10" s="27" t="s">
        <v>281</v>
      </c>
      <c r="G10" s="29">
        <v>358693</v>
      </c>
      <c r="H10" s="27">
        <v>5784144</v>
      </c>
      <c r="I10" s="27" t="s">
        <v>317</v>
      </c>
      <c r="J10" s="27" t="s">
        <v>318</v>
      </c>
      <c r="K10" s="30" t="s">
        <v>279</v>
      </c>
      <c r="L10" s="31">
        <v>6.2</v>
      </c>
      <c r="M10" s="31">
        <v>4.4000000000000004</v>
      </c>
      <c r="N10" s="32">
        <v>0.06</v>
      </c>
      <c r="O10" s="32">
        <f>N10*10</f>
        <v>0.6</v>
      </c>
      <c r="P10" s="33">
        <v>18</v>
      </c>
      <c r="Q10" s="27">
        <v>7</v>
      </c>
      <c r="R10" s="27" t="s">
        <v>246</v>
      </c>
      <c r="S10" s="27">
        <v>14</v>
      </c>
      <c r="T10" s="27" t="s">
        <v>234</v>
      </c>
      <c r="V10" s="27">
        <f t="shared" ref="V10:V48" si="0">AB10*200</f>
        <v>180</v>
      </c>
      <c r="W10" s="34">
        <f t="shared" ref="W10:W48" si="1">AC10*121</f>
        <v>520.29999999999995</v>
      </c>
      <c r="X10" s="34">
        <f t="shared" ref="X10:X48" si="2">AD10*391</f>
        <v>31.28</v>
      </c>
      <c r="Y10" s="34">
        <f t="shared" ref="Y10:Y48" si="3">AE10*230</f>
        <v>299</v>
      </c>
      <c r="Z10" s="27">
        <v>57</v>
      </c>
      <c r="AB10" s="27">
        <v>0.9</v>
      </c>
      <c r="AC10" s="27">
        <v>4.3</v>
      </c>
      <c r="AD10" s="27">
        <v>0.08</v>
      </c>
      <c r="AE10" s="27">
        <v>1.3</v>
      </c>
      <c r="AF10" s="27">
        <v>0.6</v>
      </c>
      <c r="AG10" s="27">
        <v>7.3</v>
      </c>
      <c r="AI10" s="27">
        <v>12</v>
      </c>
      <c r="AJ10" s="27">
        <v>60</v>
      </c>
      <c r="AK10" s="31">
        <v>1</v>
      </c>
      <c r="AL10" s="35">
        <v>18</v>
      </c>
      <c r="AM10" s="31">
        <v>8.8000000000000007</v>
      </c>
      <c r="AO10" s="31">
        <v>0.2</v>
      </c>
      <c r="AP10" s="24"/>
      <c r="AQ10" s="31">
        <f t="shared" ref="AQ10:AQ48" si="4">AK10+AL10</f>
        <v>19</v>
      </c>
      <c r="AV10" s="27">
        <v>30</v>
      </c>
      <c r="AX10" s="36">
        <v>14</v>
      </c>
      <c r="AY10" s="37" t="s">
        <v>234</v>
      </c>
      <c r="AZ10" s="37">
        <v>7</v>
      </c>
      <c r="BB10" s="37" t="s">
        <v>245</v>
      </c>
      <c r="BC10" s="37" t="s">
        <v>246</v>
      </c>
      <c r="BD10" s="37" t="s">
        <v>245</v>
      </c>
      <c r="BE10" s="37" t="s">
        <v>246</v>
      </c>
      <c r="BG10" s="27">
        <v>14</v>
      </c>
      <c r="BH10" s="27">
        <v>35</v>
      </c>
      <c r="BI10" s="27">
        <v>31</v>
      </c>
      <c r="BJ10" s="28">
        <v>21</v>
      </c>
      <c r="BK10" s="27">
        <f t="shared" ref="BK10:BK48" si="5">BI10+BJ10</f>
        <v>52</v>
      </c>
      <c r="BL10" s="29" t="s">
        <v>60</v>
      </c>
    </row>
    <row r="11" spans="1:64" x14ac:dyDescent="0.25">
      <c r="A11" s="27">
        <v>130142908</v>
      </c>
      <c r="B11" s="27" t="s">
        <v>307</v>
      </c>
      <c r="C11" s="27" t="s">
        <v>252</v>
      </c>
      <c r="D11" s="27">
        <v>50</v>
      </c>
      <c r="E11" s="28">
        <v>100</v>
      </c>
      <c r="F11" s="27" t="s">
        <v>281</v>
      </c>
      <c r="G11" s="29">
        <v>358693</v>
      </c>
      <c r="H11" s="27">
        <v>5784144</v>
      </c>
      <c r="I11" s="27" t="s">
        <v>319</v>
      </c>
      <c r="J11" s="27" t="s">
        <v>320</v>
      </c>
      <c r="K11" s="30" t="s">
        <v>280</v>
      </c>
      <c r="L11" s="31">
        <v>6.6</v>
      </c>
      <c r="M11" s="31">
        <v>5.0999999999999996</v>
      </c>
      <c r="N11" s="32">
        <v>0.14000000000000001</v>
      </c>
      <c r="O11" s="32">
        <f>N11*6</f>
        <v>0.84000000000000008</v>
      </c>
      <c r="P11" s="33">
        <v>32</v>
      </c>
      <c r="Q11" s="27">
        <v>8</v>
      </c>
      <c r="R11" s="27" t="s">
        <v>246</v>
      </c>
      <c r="S11" s="27">
        <v>11</v>
      </c>
      <c r="T11" s="27" t="s">
        <v>234</v>
      </c>
      <c r="V11" s="27">
        <f t="shared" si="0"/>
        <v>60</v>
      </c>
      <c r="W11" s="34">
        <f t="shared" si="1"/>
        <v>617.09999999999991</v>
      </c>
      <c r="X11" s="34">
        <f t="shared" si="2"/>
        <v>31.28</v>
      </c>
      <c r="Y11" s="34">
        <f t="shared" si="3"/>
        <v>621</v>
      </c>
      <c r="Z11" s="27">
        <v>14</v>
      </c>
      <c r="AB11" s="27">
        <v>0.3</v>
      </c>
      <c r="AC11" s="27">
        <v>5.0999999999999996</v>
      </c>
      <c r="AD11" s="27">
        <v>0.08</v>
      </c>
      <c r="AE11" s="27">
        <v>2.7</v>
      </c>
      <c r="AF11" s="27">
        <v>0.2</v>
      </c>
      <c r="AG11" s="27">
        <v>8.3000000000000007</v>
      </c>
      <c r="AI11" s="27">
        <v>3.5</v>
      </c>
      <c r="AJ11" s="27">
        <v>61</v>
      </c>
      <c r="AK11" s="31">
        <v>0.93</v>
      </c>
      <c r="AL11" s="35">
        <v>32</v>
      </c>
      <c r="AM11" s="31">
        <v>1.8</v>
      </c>
      <c r="AO11" s="31">
        <v>0.1</v>
      </c>
      <c r="AP11" s="24"/>
      <c r="AQ11" s="31">
        <f t="shared" si="4"/>
        <v>32.93</v>
      </c>
      <c r="AV11" s="27">
        <v>30</v>
      </c>
      <c r="AX11" s="36">
        <v>11</v>
      </c>
      <c r="AY11" s="37" t="s">
        <v>234</v>
      </c>
      <c r="AZ11" s="37">
        <v>8</v>
      </c>
      <c r="BB11" s="37" t="s">
        <v>243</v>
      </c>
      <c r="BC11" s="37" t="s">
        <v>245</v>
      </c>
      <c r="BD11" s="37" t="s">
        <v>245</v>
      </c>
      <c r="BE11" s="37" t="s">
        <v>246</v>
      </c>
      <c r="BG11" s="27">
        <v>24</v>
      </c>
      <c r="BH11" s="27">
        <v>36</v>
      </c>
      <c r="BI11" s="27">
        <v>22</v>
      </c>
      <c r="BJ11" s="28">
        <v>19</v>
      </c>
      <c r="BK11" s="27">
        <f t="shared" si="5"/>
        <v>41</v>
      </c>
      <c r="BL11" s="29" t="s">
        <v>402</v>
      </c>
    </row>
    <row r="12" spans="1:64" x14ac:dyDescent="0.25">
      <c r="A12" s="27">
        <v>130142909</v>
      </c>
      <c r="B12" s="27" t="s">
        <v>307</v>
      </c>
      <c r="C12" s="27" t="s">
        <v>253</v>
      </c>
      <c r="D12" s="27">
        <v>100</v>
      </c>
      <c r="E12" s="28">
        <v>200</v>
      </c>
      <c r="F12" s="27" t="s">
        <v>281</v>
      </c>
      <c r="G12" s="29">
        <v>358693</v>
      </c>
      <c r="H12" s="27">
        <v>5784144</v>
      </c>
      <c r="I12" s="27" t="s">
        <v>319</v>
      </c>
      <c r="J12" s="27" t="s">
        <v>320</v>
      </c>
      <c r="K12" s="30" t="s">
        <v>280</v>
      </c>
      <c r="L12" s="31">
        <v>7</v>
      </c>
      <c r="M12" s="31">
        <v>5.9</v>
      </c>
      <c r="N12" s="32">
        <v>0.14000000000000001</v>
      </c>
      <c r="O12" s="32">
        <f t="shared" ref="O12:O13" si="6">N12*6</f>
        <v>0.84000000000000008</v>
      </c>
      <c r="P12" s="33">
        <v>32</v>
      </c>
      <c r="Q12" s="27">
        <v>7</v>
      </c>
      <c r="R12" s="27" t="s">
        <v>246</v>
      </c>
      <c r="S12" s="27">
        <v>14</v>
      </c>
      <c r="T12" s="27" t="s">
        <v>234</v>
      </c>
      <c r="V12" s="27">
        <f t="shared" si="0"/>
        <v>240</v>
      </c>
      <c r="W12" s="34">
        <f t="shared" si="1"/>
        <v>689.7</v>
      </c>
      <c r="X12" s="34">
        <f t="shared" si="2"/>
        <v>54.74</v>
      </c>
      <c r="Y12" s="34">
        <f t="shared" si="3"/>
        <v>759</v>
      </c>
      <c r="Z12" s="27">
        <v>9</v>
      </c>
      <c r="AB12" s="27">
        <v>1.2</v>
      </c>
      <c r="AC12" s="27">
        <v>5.7</v>
      </c>
      <c r="AD12" s="27">
        <v>0.14000000000000001</v>
      </c>
      <c r="AE12" s="27">
        <v>3.3</v>
      </c>
      <c r="AF12" s="27">
        <v>0.1</v>
      </c>
      <c r="AG12" s="27">
        <v>10.4</v>
      </c>
      <c r="AI12" s="27">
        <v>12</v>
      </c>
      <c r="AJ12" s="27">
        <v>55</v>
      </c>
      <c r="AK12" s="31">
        <v>1.4</v>
      </c>
      <c r="AL12" s="35">
        <v>32</v>
      </c>
      <c r="AM12" s="31">
        <v>1</v>
      </c>
      <c r="AO12" s="31">
        <v>0.2</v>
      </c>
      <c r="AP12" s="24"/>
      <c r="AQ12" s="31">
        <f t="shared" si="4"/>
        <v>33.4</v>
      </c>
      <c r="AV12" s="27">
        <v>56</v>
      </c>
      <c r="AX12" s="36">
        <v>14</v>
      </c>
      <c r="AY12" s="37" t="s">
        <v>234</v>
      </c>
      <c r="AZ12" s="37">
        <v>7</v>
      </c>
      <c r="BB12" s="37" t="s">
        <v>245</v>
      </c>
      <c r="BC12" s="37" t="s">
        <v>246</v>
      </c>
      <c r="BD12" s="37" t="s">
        <v>245</v>
      </c>
      <c r="BE12" s="37" t="s">
        <v>246</v>
      </c>
      <c r="BG12" s="27">
        <v>16</v>
      </c>
      <c r="BH12" s="27">
        <v>32</v>
      </c>
      <c r="BI12" s="27">
        <v>16</v>
      </c>
      <c r="BJ12" s="28">
        <v>36</v>
      </c>
      <c r="BK12" s="27">
        <f t="shared" si="5"/>
        <v>52</v>
      </c>
      <c r="BL12" s="29" t="s">
        <v>402</v>
      </c>
    </row>
    <row r="13" spans="1:64" ht="13.5" thickBot="1" x14ac:dyDescent="0.3">
      <c r="A13" s="27">
        <v>130142910</v>
      </c>
      <c r="B13" s="27" t="s">
        <v>307</v>
      </c>
      <c r="C13" s="27" t="s">
        <v>254</v>
      </c>
      <c r="D13" s="27">
        <v>200</v>
      </c>
      <c r="E13" s="28">
        <v>300</v>
      </c>
      <c r="F13" s="27" t="s">
        <v>281</v>
      </c>
      <c r="G13" s="29">
        <v>358693</v>
      </c>
      <c r="H13" s="27">
        <v>5784144</v>
      </c>
      <c r="I13" s="27" t="s">
        <v>319</v>
      </c>
      <c r="J13" s="27" t="s">
        <v>320</v>
      </c>
      <c r="K13" s="30" t="s">
        <v>280</v>
      </c>
      <c r="L13" s="31">
        <v>6.5</v>
      </c>
      <c r="M13" s="31">
        <v>4.9000000000000004</v>
      </c>
      <c r="N13" s="32">
        <v>0.16</v>
      </c>
      <c r="O13" s="32">
        <f t="shared" si="6"/>
        <v>0.96</v>
      </c>
      <c r="P13" s="33">
        <v>31</v>
      </c>
      <c r="Q13" s="27">
        <v>7</v>
      </c>
      <c r="R13" s="27" t="s">
        <v>246</v>
      </c>
      <c r="S13" s="27">
        <v>14</v>
      </c>
      <c r="T13" s="27" t="s">
        <v>234</v>
      </c>
      <c r="V13" s="27">
        <f t="shared" si="0"/>
        <v>220.00000000000003</v>
      </c>
      <c r="W13" s="34">
        <f t="shared" si="1"/>
        <v>798.59999999999991</v>
      </c>
      <c r="X13" s="34">
        <f t="shared" si="2"/>
        <v>54.74</v>
      </c>
      <c r="Y13" s="34">
        <f t="shared" si="3"/>
        <v>805</v>
      </c>
      <c r="Z13" s="27">
        <v>11</v>
      </c>
      <c r="AB13" s="27">
        <v>1.1000000000000001</v>
      </c>
      <c r="AC13" s="27">
        <v>6.6</v>
      </c>
      <c r="AD13" s="27">
        <v>0.14000000000000001</v>
      </c>
      <c r="AE13" s="27">
        <v>3.5</v>
      </c>
      <c r="AF13" s="27">
        <v>0.1</v>
      </c>
      <c r="AG13" s="27">
        <v>11.5</v>
      </c>
      <c r="AI13" s="27">
        <v>9.4</v>
      </c>
      <c r="AJ13" s="27">
        <v>57</v>
      </c>
      <c r="AK13" s="31">
        <v>1.3</v>
      </c>
      <c r="AL13" s="35">
        <v>31</v>
      </c>
      <c r="AM13" s="31">
        <v>1.1000000000000001</v>
      </c>
      <c r="AO13" s="31">
        <v>0.2</v>
      </c>
      <c r="AP13" s="24"/>
      <c r="AQ13" s="31">
        <f t="shared" si="4"/>
        <v>32.299999999999997</v>
      </c>
      <c r="AV13" s="27">
        <v>56</v>
      </c>
      <c r="AX13" s="36">
        <v>14</v>
      </c>
      <c r="AY13" s="37" t="s">
        <v>234</v>
      </c>
      <c r="AZ13" s="37">
        <v>7</v>
      </c>
      <c r="BB13" s="37" t="s">
        <v>245</v>
      </c>
      <c r="BC13" s="37" t="s">
        <v>246</v>
      </c>
      <c r="BD13" s="37" t="s">
        <v>245</v>
      </c>
      <c r="BE13" s="37" t="s">
        <v>246</v>
      </c>
      <c r="BG13" s="27">
        <v>15</v>
      </c>
      <c r="BH13" s="27">
        <v>38</v>
      </c>
      <c r="BI13" s="27">
        <v>11</v>
      </c>
      <c r="BJ13" s="28">
        <v>36</v>
      </c>
      <c r="BK13" s="27">
        <f t="shared" si="5"/>
        <v>47</v>
      </c>
      <c r="BL13" s="29" t="s">
        <v>60</v>
      </c>
    </row>
    <row r="14" spans="1:64" ht="13.5" thickBot="1" x14ac:dyDescent="0.3">
      <c r="A14" s="27">
        <v>130142911</v>
      </c>
      <c r="B14" s="27" t="s">
        <v>308</v>
      </c>
      <c r="C14" s="27" t="s">
        <v>255</v>
      </c>
      <c r="D14" s="27">
        <v>0</v>
      </c>
      <c r="E14" s="28">
        <v>10</v>
      </c>
      <c r="F14" s="27" t="s">
        <v>281</v>
      </c>
      <c r="G14" s="29">
        <v>359901</v>
      </c>
      <c r="H14" s="27">
        <v>5783959</v>
      </c>
      <c r="I14" s="27" t="s">
        <v>317</v>
      </c>
      <c r="J14" s="27" t="s">
        <v>318</v>
      </c>
      <c r="K14" s="30" t="s">
        <v>279</v>
      </c>
      <c r="L14" s="31">
        <v>5.8</v>
      </c>
      <c r="M14" s="31">
        <v>4.9000000000000004</v>
      </c>
      <c r="N14" s="32">
        <v>7.0000000000000007E-2</v>
      </c>
      <c r="O14" s="32">
        <f>N14*10</f>
        <v>0.70000000000000007</v>
      </c>
      <c r="P14" s="33">
        <v>5</v>
      </c>
      <c r="Q14" s="27">
        <v>7</v>
      </c>
      <c r="R14" s="27" t="s">
        <v>243</v>
      </c>
      <c r="S14" s="27">
        <v>2</v>
      </c>
      <c r="T14" s="27" t="s">
        <v>234</v>
      </c>
      <c r="V14" s="27">
        <f t="shared" si="0"/>
        <v>620</v>
      </c>
      <c r="W14" s="34">
        <f t="shared" si="1"/>
        <v>169.39999999999998</v>
      </c>
      <c r="X14" s="34">
        <f t="shared" si="2"/>
        <v>62.56</v>
      </c>
      <c r="Y14" s="34">
        <f t="shared" si="3"/>
        <v>55.199999999999996</v>
      </c>
      <c r="Z14" s="27">
        <v>9</v>
      </c>
      <c r="AB14" s="27">
        <v>3.1</v>
      </c>
      <c r="AC14" s="27">
        <v>1.4</v>
      </c>
      <c r="AD14" s="27">
        <v>0.16</v>
      </c>
      <c r="AE14" s="27">
        <v>0.24</v>
      </c>
      <c r="AF14" s="27">
        <v>0.1</v>
      </c>
      <c r="AG14" s="27">
        <v>4.9000000000000004</v>
      </c>
      <c r="AI14" s="27">
        <v>63</v>
      </c>
      <c r="AJ14" s="27">
        <v>29</v>
      </c>
      <c r="AK14" s="31">
        <v>3.3</v>
      </c>
      <c r="AL14" s="35">
        <v>5</v>
      </c>
      <c r="AM14" s="31">
        <v>1</v>
      </c>
      <c r="AO14" s="31">
        <v>2.2000000000000002</v>
      </c>
      <c r="AP14" s="24"/>
      <c r="AQ14" s="31">
        <f t="shared" si="4"/>
        <v>8.3000000000000007</v>
      </c>
      <c r="AS14" s="25">
        <v>3.2</v>
      </c>
      <c r="AT14" s="26">
        <v>5.4</v>
      </c>
      <c r="AV14" s="27">
        <v>64</v>
      </c>
      <c r="AX14" s="36">
        <v>2</v>
      </c>
      <c r="AY14" s="37" t="s">
        <v>234</v>
      </c>
      <c r="AZ14" s="37">
        <v>7</v>
      </c>
      <c r="BB14" s="37" t="s">
        <v>242</v>
      </c>
      <c r="BC14" s="37" t="s">
        <v>242</v>
      </c>
      <c r="BD14" s="37" t="s">
        <v>243</v>
      </c>
      <c r="BE14" s="37" t="s">
        <v>243</v>
      </c>
      <c r="BG14" s="27">
        <v>26</v>
      </c>
      <c r="BH14" s="27">
        <v>15</v>
      </c>
      <c r="BI14" s="27">
        <v>11</v>
      </c>
      <c r="BJ14" s="28">
        <v>48</v>
      </c>
      <c r="BK14" s="27">
        <f t="shared" si="5"/>
        <v>59</v>
      </c>
      <c r="BL14" s="29" t="s">
        <v>403</v>
      </c>
    </row>
    <row r="15" spans="1:64" x14ac:dyDescent="0.25">
      <c r="A15" s="27">
        <v>130142912</v>
      </c>
      <c r="B15" s="27" t="s">
        <v>308</v>
      </c>
      <c r="C15" s="27" t="s">
        <v>256</v>
      </c>
      <c r="D15" s="27">
        <v>10</v>
      </c>
      <c r="E15" s="28">
        <v>50</v>
      </c>
      <c r="F15" s="27" t="s">
        <v>281</v>
      </c>
      <c r="G15" s="29">
        <v>359901</v>
      </c>
      <c r="H15" s="27">
        <v>5783959</v>
      </c>
      <c r="I15" s="27" t="s">
        <v>317</v>
      </c>
      <c r="J15" s="27" t="s">
        <v>318</v>
      </c>
      <c r="K15" s="30" t="s">
        <v>279</v>
      </c>
      <c r="L15" s="31">
        <v>6.2</v>
      </c>
      <c r="M15" s="31">
        <v>4.9000000000000004</v>
      </c>
      <c r="N15" s="32">
        <v>0.03</v>
      </c>
      <c r="O15" s="32">
        <f>N15*10</f>
        <v>0.3</v>
      </c>
      <c r="P15" s="33">
        <v>9.1</v>
      </c>
      <c r="Q15" s="27">
        <v>1</v>
      </c>
      <c r="R15" s="27" t="s">
        <v>244</v>
      </c>
      <c r="S15" s="27">
        <v>11</v>
      </c>
      <c r="T15" s="27" t="s">
        <v>235</v>
      </c>
      <c r="V15" s="27">
        <f t="shared" si="0"/>
        <v>180</v>
      </c>
      <c r="W15" s="34">
        <f t="shared" si="1"/>
        <v>108.9</v>
      </c>
      <c r="X15" s="34">
        <f t="shared" si="2"/>
        <v>11.73</v>
      </c>
      <c r="Y15" s="34">
        <f t="shared" si="3"/>
        <v>43.7</v>
      </c>
      <c r="Z15" s="27">
        <v>14</v>
      </c>
      <c r="AB15" s="27">
        <v>0.9</v>
      </c>
      <c r="AC15" s="27">
        <v>0.9</v>
      </c>
      <c r="AD15" s="27">
        <v>0.03</v>
      </c>
      <c r="AE15" s="27">
        <v>0.19</v>
      </c>
      <c r="AF15" s="27">
        <v>0.2</v>
      </c>
      <c r="AG15" s="27">
        <v>2.1</v>
      </c>
      <c r="AI15" s="27">
        <v>41</v>
      </c>
      <c r="AJ15" s="27">
        <v>41</v>
      </c>
      <c r="AK15" s="31">
        <v>1.5</v>
      </c>
      <c r="AL15" s="35">
        <v>9.1</v>
      </c>
      <c r="AM15" s="31">
        <v>7.5</v>
      </c>
      <c r="AO15" s="31">
        <v>1</v>
      </c>
      <c r="AP15" s="24"/>
      <c r="AQ15" s="31">
        <f t="shared" si="4"/>
        <v>10.6</v>
      </c>
      <c r="AV15" s="27">
        <v>12</v>
      </c>
      <c r="AX15" s="36">
        <v>11</v>
      </c>
      <c r="AY15" s="37" t="s">
        <v>235</v>
      </c>
      <c r="AZ15" s="37">
        <v>1</v>
      </c>
      <c r="BB15" s="37" t="s">
        <v>245</v>
      </c>
      <c r="BC15" s="37" t="s">
        <v>246</v>
      </c>
      <c r="BD15" s="37" t="s">
        <v>244</v>
      </c>
      <c r="BE15" s="37" t="s">
        <v>244</v>
      </c>
      <c r="BG15" s="27">
        <v>23</v>
      </c>
      <c r="BH15" s="27">
        <v>15</v>
      </c>
      <c r="BI15" s="27">
        <v>30</v>
      </c>
      <c r="BJ15" s="28">
        <v>33</v>
      </c>
      <c r="BK15" s="27">
        <f t="shared" si="5"/>
        <v>63</v>
      </c>
      <c r="BL15" s="29" t="s">
        <v>404</v>
      </c>
    </row>
    <row r="16" spans="1:64" x14ac:dyDescent="0.25">
      <c r="A16" s="27">
        <v>130142913</v>
      </c>
      <c r="B16" s="27" t="s">
        <v>308</v>
      </c>
      <c r="C16" s="27" t="s">
        <v>257</v>
      </c>
      <c r="D16" s="27">
        <v>50</v>
      </c>
      <c r="E16" s="28">
        <v>100</v>
      </c>
      <c r="F16" s="27" t="s">
        <v>281</v>
      </c>
      <c r="G16" s="29">
        <v>359901</v>
      </c>
      <c r="H16" s="27">
        <v>5783959</v>
      </c>
      <c r="I16" s="27" t="s">
        <v>319</v>
      </c>
      <c r="J16" s="27" t="s">
        <v>320</v>
      </c>
      <c r="K16" s="30" t="s">
        <v>280</v>
      </c>
      <c r="L16" s="31">
        <v>6.1</v>
      </c>
      <c r="M16" s="31">
        <v>4.5999999999999996</v>
      </c>
      <c r="N16" s="32">
        <v>0.09</v>
      </c>
      <c r="O16" s="32">
        <f>N16*6</f>
        <v>0.54</v>
      </c>
      <c r="P16" s="33">
        <v>16</v>
      </c>
      <c r="Q16" s="27">
        <v>2</v>
      </c>
      <c r="R16" s="27" t="s">
        <v>243</v>
      </c>
      <c r="S16" s="27">
        <v>5</v>
      </c>
      <c r="T16" s="27" t="s">
        <v>235</v>
      </c>
      <c r="V16" s="27">
        <f t="shared" si="0"/>
        <v>220.00000000000003</v>
      </c>
      <c r="W16" s="34">
        <f t="shared" si="1"/>
        <v>726</v>
      </c>
      <c r="X16" s="34">
        <f t="shared" si="2"/>
        <v>54.74</v>
      </c>
      <c r="Y16" s="34">
        <f t="shared" si="3"/>
        <v>345</v>
      </c>
      <c r="Z16" s="27">
        <v>49</v>
      </c>
      <c r="AB16" s="27">
        <v>1.1000000000000001</v>
      </c>
      <c r="AC16" s="27">
        <v>6</v>
      </c>
      <c r="AD16" s="27">
        <v>0.14000000000000001</v>
      </c>
      <c r="AE16" s="27">
        <v>1.5</v>
      </c>
      <c r="AF16" s="27">
        <v>0.6</v>
      </c>
      <c r="AG16" s="27">
        <v>9.3000000000000007</v>
      </c>
      <c r="AI16" s="27">
        <v>12</v>
      </c>
      <c r="AJ16" s="27">
        <v>65</v>
      </c>
      <c r="AK16" s="31">
        <v>1.5</v>
      </c>
      <c r="AL16" s="35">
        <v>16</v>
      </c>
      <c r="AM16" s="31">
        <v>5.9</v>
      </c>
      <c r="AO16" s="31">
        <v>0.2</v>
      </c>
      <c r="AP16" s="24"/>
      <c r="AQ16" s="31">
        <f t="shared" si="4"/>
        <v>17.5</v>
      </c>
      <c r="AV16" s="27">
        <v>55</v>
      </c>
      <c r="AX16" s="36">
        <v>5</v>
      </c>
      <c r="AY16" s="37" t="s">
        <v>235</v>
      </c>
      <c r="AZ16" s="37">
        <v>2</v>
      </c>
      <c r="BB16" s="37" t="s">
        <v>243</v>
      </c>
      <c r="BC16" s="37" t="s">
        <v>244</v>
      </c>
      <c r="BD16" s="37" t="s">
        <v>243</v>
      </c>
      <c r="BE16" s="37" t="s">
        <v>243</v>
      </c>
      <c r="BG16" s="27">
        <v>17</v>
      </c>
      <c r="BH16" s="27">
        <v>41</v>
      </c>
      <c r="BI16" s="27">
        <v>12</v>
      </c>
      <c r="BJ16" s="28">
        <v>29</v>
      </c>
      <c r="BK16" s="27">
        <f t="shared" si="5"/>
        <v>41</v>
      </c>
      <c r="BL16" s="29" t="s">
        <v>60</v>
      </c>
    </row>
    <row r="17" spans="1:64" x14ac:dyDescent="0.25">
      <c r="A17" s="27">
        <v>130142914</v>
      </c>
      <c r="B17" s="27" t="s">
        <v>308</v>
      </c>
      <c r="C17" s="27" t="s">
        <v>258</v>
      </c>
      <c r="D17" s="27">
        <v>100</v>
      </c>
      <c r="E17" s="28">
        <v>200</v>
      </c>
      <c r="F17" s="27" t="s">
        <v>281</v>
      </c>
      <c r="G17" s="29">
        <v>359901</v>
      </c>
      <c r="H17" s="27">
        <v>5783959</v>
      </c>
      <c r="I17" s="27" t="s">
        <v>319</v>
      </c>
      <c r="J17" s="27" t="s">
        <v>320</v>
      </c>
      <c r="K17" s="30" t="s">
        <v>280</v>
      </c>
      <c r="L17" s="31">
        <v>6</v>
      </c>
      <c r="M17" s="31">
        <v>4.5</v>
      </c>
      <c r="N17" s="32">
        <v>0.16</v>
      </c>
      <c r="O17" s="32">
        <f t="shared" ref="O17:O18" si="7">N17*6</f>
        <v>0.96</v>
      </c>
      <c r="P17" s="33">
        <v>28</v>
      </c>
      <c r="Q17" s="27">
        <v>8</v>
      </c>
      <c r="R17" s="27" t="s">
        <v>245</v>
      </c>
      <c r="S17" s="27">
        <v>13</v>
      </c>
      <c r="T17" s="27" t="s">
        <v>234</v>
      </c>
      <c r="V17" s="27">
        <f t="shared" si="0"/>
        <v>160</v>
      </c>
      <c r="W17" s="34">
        <f t="shared" si="1"/>
        <v>580.79999999999995</v>
      </c>
      <c r="X17" s="34">
        <f t="shared" si="2"/>
        <v>39.1</v>
      </c>
      <c r="Y17" s="34">
        <f t="shared" si="3"/>
        <v>529</v>
      </c>
      <c r="Z17" s="27">
        <v>17</v>
      </c>
      <c r="AB17" s="27">
        <v>0.8</v>
      </c>
      <c r="AC17" s="27">
        <v>4.8</v>
      </c>
      <c r="AD17" s="27">
        <v>0.1</v>
      </c>
      <c r="AE17" s="27">
        <v>2.2999999999999998</v>
      </c>
      <c r="AF17" s="27">
        <v>0.2</v>
      </c>
      <c r="AG17" s="27">
        <v>8.1999999999999993</v>
      </c>
      <c r="AI17" s="27">
        <v>9.6999999999999993</v>
      </c>
      <c r="AJ17" s="27">
        <v>58</v>
      </c>
      <c r="AK17" s="31">
        <v>1.2</v>
      </c>
      <c r="AL17" s="35">
        <v>28</v>
      </c>
      <c r="AM17" s="31">
        <v>2.2999999999999998</v>
      </c>
      <c r="AO17" s="31">
        <v>0.2</v>
      </c>
      <c r="AP17" s="24"/>
      <c r="AQ17" s="31">
        <f t="shared" si="4"/>
        <v>29.2</v>
      </c>
      <c r="AV17" s="27">
        <v>39</v>
      </c>
      <c r="AX17" s="36">
        <v>13</v>
      </c>
      <c r="AY17" s="37" t="s">
        <v>234</v>
      </c>
      <c r="AZ17" s="37">
        <v>8</v>
      </c>
      <c r="BB17" s="37" t="s">
        <v>245</v>
      </c>
      <c r="BC17" s="37" t="s">
        <v>246</v>
      </c>
      <c r="BD17" s="37" t="s">
        <v>245</v>
      </c>
      <c r="BE17" s="37" t="s">
        <v>245</v>
      </c>
      <c r="BG17" s="27">
        <v>11</v>
      </c>
      <c r="BH17" s="27">
        <v>29</v>
      </c>
      <c r="BI17" s="27">
        <v>40</v>
      </c>
      <c r="BJ17" s="28">
        <v>20</v>
      </c>
      <c r="BK17" s="27">
        <f t="shared" si="5"/>
        <v>60</v>
      </c>
      <c r="BL17" s="29" t="s">
        <v>402</v>
      </c>
    </row>
    <row r="18" spans="1:64" ht="13.5" thickBot="1" x14ac:dyDescent="0.3">
      <c r="A18" s="27">
        <v>130142915</v>
      </c>
      <c r="B18" s="27" t="s">
        <v>308</v>
      </c>
      <c r="C18" s="27" t="s">
        <v>259</v>
      </c>
      <c r="D18" s="27">
        <v>200</v>
      </c>
      <c r="E18" s="28">
        <v>300</v>
      </c>
      <c r="F18" s="27" t="s">
        <v>281</v>
      </c>
      <c r="G18" s="29">
        <v>359901</v>
      </c>
      <c r="H18" s="27">
        <v>5783959</v>
      </c>
      <c r="I18" s="27" t="s">
        <v>319</v>
      </c>
      <c r="J18" s="27" t="s">
        <v>320</v>
      </c>
      <c r="K18" s="30" t="s">
        <v>280</v>
      </c>
      <c r="L18" s="31">
        <v>5.8</v>
      </c>
      <c r="M18" s="31">
        <v>5.3</v>
      </c>
      <c r="N18" s="32">
        <v>0.22</v>
      </c>
      <c r="O18" s="32">
        <f t="shared" si="7"/>
        <v>1.32</v>
      </c>
      <c r="P18" s="33">
        <v>32</v>
      </c>
      <c r="Q18" s="27">
        <v>2</v>
      </c>
      <c r="R18" s="27" t="s">
        <v>245</v>
      </c>
      <c r="S18" s="27">
        <v>11</v>
      </c>
      <c r="T18" s="27" t="s">
        <v>235</v>
      </c>
      <c r="V18" s="27">
        <f t="shared" si="0"/>
        <v>200</v>
      </c>
      <c r="W18" s="34">
        <f t="shared" si="1"/>
        <v>689.7</v>
      </c>
      <c r="X18" s="34">
        <f t="shared" si="2"/>
        <v>50.83</v>
      </c>
      <c r="Y18" s="34">
        <f t="shared" si="3"/>
        <v>759</v>
      </c>
      <c r="Z18" s="27">
        <v>10</v>
      </c>
      <c r="AB18" s="27">
        <v>1</v>
      </c>
      <c r="AC18" s="27">
        <v>5.7</v>
      </c>
      <c r="AD18" s="27">
        <v>0.13</v>
      </c>
      <c r="AE18" s="27">
        <v>3.3</v>
      </c>
      <c r="AF18" s="27">
        <v>0.1</v>
      </c>
      <c r="AG18" s="27">
        <v>10.3</v>
      </c>
      <c r="AI18" s="27">
        <v>10</v>
      </c>
      <c r="AJ18" s="27">
        <v>56</v>
      </c>
      <c r="AK18" s="31">
        <v>1.2</v>
      </c>
      <c r="AL18" s="35">
        <v>32</v>
      </c>
      <c r="AM18" s="31">
        <v>1.1000000000000001</v>
      </c>
      <c r="AO18" s="31">
        <v>0.2</v>
      </c>
      <c r="AP18" s="24"/>
      <c r="AQ18" s="31">
        <f t="shared" si="4"/>
        <v>33.200000000000003</v>
      </c>
      <c r="AV18" s="27">
        <v>49</v>
      </c>
      <c r="AX18" s="36">
        <v>11</v>
      </c>
      <c r="AY18" s="37" t="s">
        <v>235</v>
      </c>
      <c r="AZ18" s="37">
        <v>2</v>
      </c>
      <c r="BB18" s="37" t="s">
        <v>245</v>
      </c>
      <c r="BC18" s="37" t="s">
        <v>245</v>
      </c>
      <c r="BD18" s="37" t="s">
        <v>244</v>
      </c>
      <c r="BE18" s="37" t="s">
        <v>245</v>
      </c>
      <c r="BG18" s="27">
        <v>14</v>
      </c>
      <c r="BH18" s="27">
        <v>37</v>
      </c>
      <c r="BI18" s="27">
        <v>32</v>
      </c>
      <c r="BJ18" s="28">
        <v>18</v>
      </c>
      <c r="BK18" s="27">
        <f t="shared" si="5"/>
        <v>50</v>
      </c>
      <c r="BL18" s="29" t="s">
        <v>60</v>
      </c>
    </row>
    <row r="19" spans="1:64" ht="13.5" thickBot="1" x14ac:dyDescent="0.3">
      <c r="A19" s="27">
        <v>130142921</v>
      </c>
      <c r="B19" s="27" t="s">
        <v>309</v>
      </c>
      <c r="C19" s="27" t="s">
        <v>289</v>
      </c>
      <c r="D19" s="27">
        <v>0</v>
      </c>
      <c r="E19" s="28">
        <v>10</v>
      </c>
      <c r="F19" s="27" t="s">
        <v>281</v>
      </c>
      <c r="G19" s="29">
        <v>358698</v>
      </c>
      <c r="H19" s="27">
        <v>5783360</v>
      </c>
      <c r="I19" s="27" t="s">
        <v>317</v>
      </c>
      <c r="J19" s="27" t="s">
        <v>318</v>
      </c>
      <c r="K19" s="30" t="s">
        <v>279</v>
      </c>
      <c r="L19" s="31">
        <v>5.5</v>
      </c>
      <c r="M19" s="31">
        <v>4.7</v>
      </c>
      <c r="N19" s="32">
        <v>0.14000000000000001</v>
      </c>
      <c r="O19" s="32">
        <f>N19*10</f>
        <v>1.4000000000000001</v>
      </c>
      <c r="P19" s="33">
        <v>7.2</v>
      </c>
      <c r="Q19" s="27">
        <v>7</v>
      </c>
      <c r="R19" s="27" t="s">
        <v>244</v>
      </c>
      <c r="S19" s="27">
        <v>4</v>
      </c>
      <c r="T19" s="27" t="s">
        <v>234</v>
      </c>
      <c r="V19" s="27">
        <f t="shared" si="0"/>
        <v>780</v>
      </c>
      <c r="W19" s="34">
        <f t="shared" si="1"/>
        <v>133.10000000000002</v>
      </c>
      <c r="X19" s="34">
        <f t="shared" si="2"/>
        <v>125.12</v>
      </c>
      <c r="Y19" s="34">
        <f t="shared" si="3"/>
        <v>98.899999999999991</v>
      </c>
      <c r="Z19" s="27">
        <v>13</v>
      </c>
      <c r="AB19" s="27">
        <v>3.9</v>
      </c>
      <c r="AC19" s="27">
        <v>1.1000000000000001</v>
      </c>
      <c r="AD19" s="27">
        <v>0.32</v>
      </c>
      <c r="AE19" s="27">
        <v>0.43</v>
      </c>
      <c r="AF19" s="27">
        <v>0.1</v>
      </c>
      <c r="AG19" s="27">
        <v>5.9</v>
      </c>
      <c r="AI19" s="27">
        <v>66</v>
      </c>
      <c r="AJ19" s="27">
        <v>19</v>
      </c>
      <c r="AK19" s="31">
        <v>5.4</v>
      </c>
      <c r="AL19" s="35">
        <v>7.2</v>
      </c>
      <c r="AM19" s="31">
        <v>2.4</v>
      </c>
      <c r="AO19" s="31">
        <v>3.5</v>
      </c>
      <c r="AP19" s="24"/>
      <c r="AQ19" s="31">
        <f t="shared" si="4"/>
        <v>12.600000000000001</v>
      </c>
      <c r="AS19" s="25">
        <v>3.1</v>
      </c>
      <c r="AT19" s="26">
        <v>5.3</v>
      </c>
      <c r="AV19" s="27">
        <v>130</v>
      </c>
      <c r="AX19" s="36">
        <v>4</v>
      </c>
      <c r="AY19" s="37" t="s">
        <v>234</v>
      </c>
      <c r="AZ19" s="37">
        <v>7</v>
      </c>
      <c r="BB19" s="37" t="s">
        <v>242</v>
      </c>
      <c r="BC19" s="37" t="s">
        <v>243</v>
      </c>
      <c r="BD19" s="37" t="s">
        <v>243</v>
      </c>
      <c r="BE19" s="37" t="s">
        <v>244</v>
      </c>
      <c r="BG19" s="27">
        <v>25</v>
      </c>
      <c r="BH19" s="27">
        <v>12</v>
      </c>
      <c r="BI19" s="27">
        <v>27</v>
      </c>
      <c r="BJ19" s="28">
        <v>36</v>
      </c>
      <c r="BK19" s="27">
        <f t="shared" si="5"/>
        <v>63</v>
      </c>
      <c r="BL19" s="29" t="s">
        <v>404</v>
      </c>
    </row>
    <row r="20" spans="1:64" x14ac:dyDescent="0.25">
      <c r="A20" s="27">
        <v>130142922</v>
      </c>
      <c r="B20" s="27" t="s">
        <v>309</v>
      </c>
      <c r="C20" s="27" t="s">
        <v>287</v>
      </c>
      <c r="D20" s="27">
        <v>10</v>
      </c>
      <c r="E20" s="28">
        <v>50</v>
      </c>
      <c r="F20" s="27" t="s">
        <v>281</v>
      </c>
      <c r="G20" s="29">
        <v>358698</v>
      </c>
      <c r="H20" s="27">
        <v>5783360</v>
      </c>
      <c r="I20" s="27" t="s">
        <v>317</v>
      </c>
      <c r="J20" s="27" t="s">
        <v>318</v>
      </c>
      <c r="K20" s="30" t="s">
        <v>279</v>
      </c>
      <c r="L20" s="31">
        <v>5.6</v>
      </c>
      <c r="M20" s="31">
        <v>4.5</v>
      </c>
      <c r="N20" s="32">
        <v>0.05</v>
      </c>
      <c r="O20" s="32">
        <f>N20*10</f>
        <v>0.5</v>
      </c>
      <c r="P20" s="33">
        <v>7.4</v>
      </c>
      <c r="Q20" s="27">
        <v>2</v>
      </c>
      <c r="R20" s="27" t="s">
        <v>245</v>
      </c>
      <c r="S20" s="27">
        <v>8</v>
      </c>
      <c r="T20" s="27" t="s">
        <v>235</v>
      </c>
      <c r="V20" s="27">
        <f t="shared" si="0"/>
        <v>220.00000000000003</v>
      </c>
      <c r="W20" s="34">
        <f t="shared" si="1"/>
        <v>108.9</v>
      </c>
      <c r="X20" s="34">
        <f t="shared" si="2"/>
        <v>23.46</v>
      </c>
      <c r="Y20" s="34">
        <f t="shared" si="3"/>
        <v>43.7</v>
      </c>
      <c r="Z20" s="27">
        <v>42</v>
      </c>
      <c r="AB20" s="27">
        <v>1.1000000000000001</v>
      </c>
      <c r="AC20" s="27">
        <v>0.9</v>
      </c>
      <c r="AD20" s="27">
        <v>0.06</v>
      </c>
      <c r="AE20" s="27">
        <v>0.19</v>
      </c>
      <c r="AF20" s="27">
        <v>0.5</v>
      </c>
      <c r="AG20" s="27">
        <v>2.6</v>
      </c>
      <c r="AI20" s="27">
        <v>40</v>
      </c>
      <c r="AJ20" s="27">
        <v>33</v>
      </c>
      <c r="AK20" s="31">
        <v>2.2000000000000002</v>
      </c>
      <c r="AL20" s="35">
        <v>7.4</v>
      </c>
      <c r="AM20" s="31">
        <v>18</v>
      </c>
      <c r="AO20" s="31">
        <v>1.3</v>
      </c>
      <c r="AP20" s="24"/>
      <c r="AQ20" s="31">
        <f t="shared" si="4"/>
        <v>9.6000000000000014</v>
      </c>
      <c r="AV20" s="27">
        <v>23</v>
      </c>
      <c r="AX20" s="36">
        <v>8</v>
      </c>
      <c r="AY20" s="37" t="s">
        <v>235</v>
      </c>
      <c r="AZ20" s="37">
        <v>2</v>
      </c>
      <c r="BB20" s="37" t="s">
        <v>243</v>
      </c>
      <c r="BC20" s="37" t="s">
        <v>243</v>
      </c>
      <c r="BD20" s="37" t="s">
        <v>245</v>
      </c>
      <c r="BE20" s="37" t="s">
        <v>245</v>
      </c>
      <c r="BG20" s="27">
        <v>19</v>
      </c>
      <c r="BH20" s="27">
        <v>14</v>
      </c>
      <c r="BI20" s="27">
        <v>41</v>
      </c>
      <c r="BJ20" s="28">
        <v>27</v>
      </c>
      <c r="BK20" s="27">
        <f t="shared" si="5"/>
        <v>68</v>
      </c>
      <c r="BL20" s="29" t="s">
        <v>404</v>
      </c>
    </row>
    <row r="21" spans="1:64" x14ac:dyDescent="0.25">
      <c r="A21" s="27">
        <v>130142923</v>
      </c>
      <c r="B21" s="27" t="s">
        <v>309</v>
      </c>
      <c r="C21" s="27" t="s">
        <v>288</v>
      </c>
      <c r="D21" s="27">
        <v>50</v>
      </c>
      <c r="E21" s="28">
        <v>100</v>
      </c>
      <c r="F21" s="27" t="s">
        <v>281</v>
      </c>
      <c r="G21" s="29">
        <v>358698</v>
      </c>
      <c r="H21" s="27">
        <v>5783360</v>
      </c>
      <c r="I21" s="27" t="s">
        <v>319</v>
      </c>
      <c r="J21" s="27" t="s">
        <v>320</v>
      </c>
      <c r="K21" s="30" t="s">
        <v>280</v>
      </c>
      <c r="L21" s="31">
        <v>6.3</v>
      </c>
      <c r="M21" s="31">
        <v>5.4</v>
      </c>
      <c r="N21" s="32">
        <v>0.22</v>
      </c>
      <c r="O21" s="32">
        <f>N21*6</f>
        <v>1.32</v>
      </c>
      <c r="P21" s="33">
        <v>28</v>
      </c>
      <c r="Q21" s="27">
        <v>2</v>
      </c>
      <c r="R21" s="27" t="s">
        <v>245</v>
      </c>
      <c r="S21" s="27">
        <v>12</v>
      </c>
      <c r="T21" s="27" t="s">
        <v>235</v>
      </c>
      <c r="V21" s="27">
        <f t="shared" si="0"/>
        <v>180</v>
      </c>
      <c r="W21" s="34">
        <f t="shared" si="1"/>
        <v>701.8</v>
      </c>
      <c r="X21" s="34">
        <f t="shared" si="2"/>
        <v>50.83</v>
      </c>
      <c r="Y21" s="34">
        <f t="shared" si="3"/>
        <v>598</v>
      </c>
      <c r="Z21" s="27">
        <v>9</v>
      </c>
      <c r="AB21" s="27">
        <v>0.9</v>
      </c>
      <c r="AC21" s="27">
        <v>5.8</v>
      </c>
      <c r="AD21" s="27">
        <v>0.13</v>
      </c>
      <c r="AE21" s="27">
        <v>2.6</v>
      </c>
      <c r="AF21" s="27">
        <v>0.1</v>
      </c>
      <c r="AG21" s="27">
        <v>9.5</v>
      </c>
      <c r="AI21" s="27">
        <v>9.6999999999999993</v>
      </c>
      <c r="AJ21" s="27">
        <v>61</v>
      </c>
      <c r="AK21" s="31">
        <v>1.3</v>
      </c>
      <c r="AL21" s="35">
        <v>28</v>
      </c>
      <c r="AM21" s="31">
        <v>1</v>
      </c>
      <c r="AO21" s="31">
        <v>0.2</v>
      </c>
      <c r="AP21" s="24"/>
      <c r="AQ21" s="31">
        <f t="shared" si="4"/>
        <v>29.3</v>
      </c>
      <c r="AV21" s="27">
        <v>49</v>
      </c>
      <c r="AX21" s="36">
        <v>12</v>
      </c>
      <c r="AY21" s="37" t="s">
        <v>235</v>
      </c>
      <c r="AZ21" s="37">
        <v>2</v>
      </c>
      <c r="BB21" s="37" t="s">
        <v>245</v>
      </c>
      <c r="BC21" s="37" t="s">
        <v>245</v>
      </c>
      <c r="BD21" s="37" t="s">
        <v>245</v>
      </c>
      <c r="BE21" s="37" t="s">
        <v>245</v>
      </c>
      <c r="BG21" s="27">
        <v>16</v>
      </c>
      <c r="BH21" s="27">
        <v>32</v>
      </c>
      <c r="BI21" s="27">
        <v>33</v>
      </c>
      <c r="BJ21" s="28">
        <v>19</v>
      </c>
      <c r="BK21" s="27">
        <f t="shared" si="5"/>
        <v>52</v>
      </c>
      <c r="BL21" s="29" t="s">
        <v>402</v>
      </c>
    </row>
    <row r="22" spans="1:64" x14ac:dyDescent="0.25">
      <c r="A22" s="27">
        <v>130142924</v>
      </c>
      <c r="B22" s="27" t="s">
        <v>309</v>
      </c>
      <c r="C22" s="27" t="s">
        <v>290</v>
      </c>
      <c r="D22" s="27">
        <v>100</v>
      </c>
      <c r="E22" s="28">
        <v>200</v>
      </c>
      <c r="F22" s="27" t="s">
        <v>281</v>
      </c>
      <c r="G22" s="29">
        <v>358698</v>
      </c>
      <c r="H22" s="27">
        <v>5783360</v>
      </c>
      <c r="I22" s="27" t="s">
        <v>319</v>
      </c>
      <c r="J22" s="27" t="s">
        <v>320</v>
      </c>
      <c r="K22" s="30" t="s">
        <v>280</v>
      </c>
      <c r="L22" s="31">
        <v>6.5</v>
      </c>
      <c r="M22" s="31">
        <v>5.3</v>
      </c>
      <c r="N22" s="32">
        <v>0.38</v>
      </c>
      <c r="O22" s="32">
        <f t="shared" ref="O22:O23" si="8">N22*6</f>
        <v>2.2800000000000002</v>
      </c>
      <c r="P22" s="33">
        <v>34</v>
      </c>
      <c r="Q22" s="27">
        <v>2</v>
      </c>
      <c r="R22" s="27" t="s">
        <v>245</v>
      </c>
      <c r="S22" s="27">
        <v>10</v>
      </c>
      <c r="T22" s="27" t="s">
        <v>235</v>
      </c>
      <c r="V22" s="27">
        <f t="shared" si="0"/>
        <v>200</v>
      </c>
      <c r="W22" s="34">
        <f t="shared" si="1"/>
        <v>871.2</v>
      </c>
      <c r="X22" s="34">
        <f t="shared" si="2"/>
        <v>54.74</v>
      </c>
      <c r="Y22" s="34">
        <f t="shared" si="3"/>
        <v>989</v>
      </c>
      <c r="Z22" s="27">
        <v>9</v>
      </c>
      <c r="AB22" s="27">
        <v>1</v>
      </c>
      <c r="AC22" s="27">
        <v>7.2</v>
      </c>
      <c r="AD22" s="27">
        <v>0.14000000000000001</v>
      </c>
      <c r="AE22" s="27">
        <v>4.3</v>
      </c>
      <c r="AF22" s="27">
        <v>0.1</v>
      </c>
      <c r="AG22" s="27">
        <v>12.8</v>
      </c>
      <c r="AI22" s="27">
        <v>8.1999999999999993</v>
      </c>
      <c r="AJ22" s="27">
        <v>57</v>
      </c>
      <c r="AK22" s="31">
        <v>1.1000000000000001</v>
      </c>
      <c r="AL22" s="35">
        <v>34</v>
      </c>
      <c r="AM22" s="31">
        <v>1</v>
      </c>
      <c r="AO22" s="31">
        <v>0.1</v>
      </c>
      <c r="AP22" s="24"/>
      <c r="AQ22" s="31">
        <f t="shared" si="4"/>
        <v>35.1</v>
      </c>
      <c r="AV22" s="27">
        <v>56</v>
      </c>
      <c r="AX22" s="36">
        <v>10</v>
      </c>
      <c r="AY22" s="37" t="s">
        <v>235</v>
      </c>
      <c r="AZ22" s="37">
        <v>2</v>
      </c>
      <c r="BB22" s="37" t="s">
        <v>243</v>
      </c>
      <c r="BC22" s="37" t="s">
        <v>245</v>
      </c>
      <c r="BD22" s="37" t="s">
        <v>245</v>
      </c>
      <c r="BE22" s="37" t="s">
        <v>245</v>
      </c>
      <c r="BG22" s="27">
        <v>24</v>
      </c>
      <c r="BH22" s="27">
        <v>42</v>
      </c>
      <c r="BI22" s="27">
        <v>12</v>
      </c>
      <c r="BJ22" s="28">
        <v>22</v>
      </c>
      <c r="BK22" s="27">
        <f t="shared" si="5"/>
        <v>34</v>
      </c>
      <c r="BL22" s="29" t="s">
        <v>60</v>
      </c>
    </row>
    <row r="23" spans="1:64" ht="13.5" thickBot="1" x14ac:dyDescent="0.3">
      <c r="A23" s="27">
        <v>130142925</v>
      </c>
      <c r="B23" s="27" t="s">
        <v>309</v>
      </c>
      <c r="C23" s="27" t="s">
        <v>291</v>
      </c>
      <c r="D23" s="27">
        <v>200</v>
      </c>
      <c r="E23" s="28">
        <v>300</v>
      </c>
      <c r="F23" s="27" t="s">
        <v>281</v>
      </c>
      <c r="G23" s="29">
        <v>358698</v>
      </c>
      <c r="H23" s="27">
        <v>5783360</v>
      </c>
      <c r="I23" s="27" t="s">
        <v>319</v>
      </c>
      <c r="J23" s="27" t="s">
        <v>320</v>
      </c>
      <c r="K23" s="30" t="s">
        <v>280</v>
      </c>
      <c r="L23" s="31">
        <v>6.7</v>
      </c>
      <c r="M23" s="31">
        <v>5.5</v>
      </c>
      <c r="N23" s="32">
        <v>0.36</v>
      </c>
      <c r="O23" s="32">
        <f t="shared" si="8"/>
        <v>2.16</v>
      </c>
      <c r="P23" s="33">
        <v>36</v>
      </c>
      <c r="Q23" s="27">
        <v>8</v>
      </c>
      <c r="R23" s="27" t="s">
        <v>245</v>
      </c>
      <c r="S23" s="27">
        <v>12</v>
      </c>
      <c r="T23" s="27" t="s">
        <v>234</v>
      </c>
      <c r="V23" s="27">
        <f t="shared" si="0"/>
        <v>200</v>
      </c>
      <c r="W23" s="34">
        <f t="shared" si="1"/>
        <v>774.40000000000009</v>
      </c>
      <c r="X23" s="34">
        <f t="shared" si="2"/>
        <v>50.83</v>
      </c>
      <c r="Y23" s="34">
        <f t="shared" si="3"/>
        <v>966</v>
      </c>
      <c r="Z23" s="27">
        <v>9</v>
      </c>
      <c r="AB23" s="27">
        <v>1</v>
      </c>
      <c r="AC23" s="27">
        <v>6.4</v>
      </c>
      <c r="AD23" s="27">
        <v>0.13</v>
      </c>
      <c r="AE23" s="27">
        <v>4.2</v>
      </c>
      <c r="AF23" s="27">
        <v>0.1</v>
      </c>
      <c r="AG23" s="27">
        <v>11.7</v>
      </c>
      <c r="AI23" s="27">
        <v>8.6</v>
      </c>
      <c r="AJ23" s="27">
        <v>54</v>
      </c>
      <c r="AK23" s="31">
        <v>1.1000000000000001</v>
      </c>
      <c r="AL23" s="35">
        <v>36</v>
      </c>
      <c r="AM23" s="31">
        <v>1</v>
      </c>
      <c r="AO23" s="31">
        <v>0.2</v>
      </c>
      <c r="AP23" s="24"/>
      <c r="AQ23" s="31">
        <f t="shared" si="4"/>
        <v>37.1</v>
      </c>
      <c r="AV23" s="27">
        <v>51</v>
      </c>
      <c r="AX23" s="36">
        <v>12</v>
      </c>
      <c r="AY23" s="37" t="s">
        <v>234</v>
      </c>
      <c r="AZ23" s="37">
        <v>8</v>
      </c>
      <c r="BB23" s="37" t="s">
        <v>245</v>
      </c>
      <c r="BC23" s="37" t="s">
        <v>245</v>
      </c>
      <c r="BD23" s="37" t="s">
        <v>245</v>
      </c>
      <c r="BE23" s="37" t="s">
        <v>245</v>
      </c>
      <c r="BG23" s="27">
        <v>14</v>
      </c>
      <c r="BH23" s="27">
        <v>36</v>
      </c>
      <c r="BI23" s="27">
        <v>29</v>
      </c>
      <c r="BJ23" s="28">
        <v>22</v>
      </c>
      <c r="BK23" s="27">
        <f t="shared" si="5"/>
        <v>51</v>
      </c>
      <c r="BL23" s="29" t="s">
        <v>60</v>
      </c>
    </row>
    <row r="24" spans="1:64" ht="13.5" thickBot="1" x14ac:dyDescent="0.3">
      <c r="A24" s="27">
        <v>130142926</v>
      </c>
      <c r="B24" s="27" t="s">
        <v>310</v>
      </c>
      <c r="C24" s="27" t="s">
        <v>294</v>
      </c>
      <c r="D24" s="27">
        <v>0</v>
      </c>
      <c r="E24" s="28">
        <v>10</v>
      </c>
      <c r="F24" s="27" t="s">
        <v>281</v>
      </c>
      <c r="G24" s="29">
        <v>359609</v>
      </c>
      <c r="H24" s="27">
        <v>5783244</v>
      </c>
      <c r="I24" s="27" t="s">
        <v>317</v>
      </c>
      <c r="J24" s="27" t="s">
        <v>318</v>
      </c>
      <c r="K24" s="30" t="s">
        <v>279</v>
      </c>
      <c r="L24" s="31">
        <v>5.6</v>
      </c>
      <c r="M24" s="31">
        <v>4.5999999999999996</v>
      </c>
      <c r="N24" s="32">
        <v>0.05</v>
      </c>
      <c r="O24" s="32">
        <f>N24*10</f>
        <v>0.5</v>
      </c>
      <c r="P24" s="33">
        <v>3.5</v>
      </c>
      <c r="Q24" s="27">
        <v>2</v>
      </c>
      <c r="R24" s="27" t="s">
        <v>243</v>
      </c>
      <c r="S24" s="27">
        <v>5</v>
      </c>
      <c r="T24" s="27" t="s">
        <v>235</v>
      </c>
      <c r="V24" s="27">
        <f t="shared" si="0"/>
        <v>400</v>
      </c>
      <c r="W24" s="34">
        <f t="shared" si="1"/>
        <v>96.800000000000011</v>
      </c>
      <c r="X24" s="34">
        <f t="shared" si="2"/>
        <v>46.92</v>
      </c>
      <c r="Y24" s="34">
        <f t="shared" si="3"/>
        <v>27.599999999999998</v>
      </c>
      <c r="Z24" s="27">
        <v>27</v>
      </c>
      <c r="AB24" s="27">
        <v>2</v>
      </c>
      <c r="AC24" s="27">
        <v>0.8</v>
      </c>
      <c r="AD24" s="27">
        <v>0.12</v>
      </c>
      <c r="AE24" s="27">
        <v>0.12</v>
      </c>
      <c r="AF24" s="27">
        <v>0.3</v>
      </c>
      <c r="AG24" s="27">
        <v>3.4</v>
      </c>
      <c r="AI24" s="27">
        <v>60</v>
      </c>
      <c r="AJ24" s="27">
        <v>24</v>
      </c>
      <c r="AK24" s="31">
        <v>3.7</v>
      </c>
      <c r="AL24" s="35">
        <v>3.5</v>
      </c>
      <c r="AM24" s="31">
        <v>8.8000000000000007</v>
      </c>
      <c r="AO24" s="31">
        <v>2.5</v>
      </c>
      <c r="AP24" s="24"/>
      <c r="AQ24" s="31">
        <f t="shared" si="4"/>
        <v>7.2</v>
      </c>
      <c r="AS24" s="25">
        <v>1.5</v>
      </c>
      <c r="AT24" s="39">
        <v>2.5</v>
      </c>
      <c r="AV24" s="27">
        <v>48</v>
      </c>
      <c r="AX24" s="36">
        <v>5</v>
      </c>
      <c r="AY24" s="37" t="s">
        <v>235</v>
      </c>
      <c r="AZ24" s="37">
        <v>2</v>
      </c>
      <c r="BB24" s="37" t="s">
        <v>243</v>
      </c>
      <c r="BC24" s="37" t="s">
        <v>243</v>
      </c>
      <c r="BD24" s="37" t="s">
        <v>243</v>
      </c>
      <c r="BE24" s="37" t="s">
        <v>243</v>
      </c>
      <c r="BG24" s="27">
        <v>26</v>
      </c>
      <c r="BH24" s="27">
        <v>12</v>
      </c>
      <c r="BI24" s="27">
        <v>25</v>
      </c>
      <c r="BJ24" s="28">
        <v>37</v>
      </c>
      <c r="BK24" s="27">
        <f t="shared" si="5"/>
        <v>62</v>
      </c>
      <c r="BL24" s="29" t="s">
        <v>403</v>
      </c>
    </row>
    <row r="25" spans="1:64" x14ac:dyDescent="0.25">
      <c r="A25" s="27">
        <v>130142927</v>
      </c>
      <c r="B25" s="27" t="s">
        <v>310</v>
      </c>
      <c r="C25" s="27" t="s">
        <v>292</v>
      </c>
      <c r="D25" s="27">
        <v>10</v>
      </c>
      <c r="E25" s="28">
        <v>50</v>
      </c>
      <c r="F25" s="27" t="s">
        <v>281</v>
      </c>
      <c r="G25" s="29">
        <v>359609</v>
      </c>
      <c r="H25" s="27">
        <v>5783244</v>
      </c>
      <c r="I25" s="27" t="s">
        <v>317</v>
      </c>
      <c r="J25" s="27" t="s">
        <v>318</v>
      </c>
      <c r="K25" s="30" t="s">
        <v>279</v>
      </c>
      <c r="L25" s="31">
        <v>5.7</v>
      </c>
      <c r="M25" s="31">
        <v>4.5999999999999996</v>
      </c>
      <c r="N25" s="32">
        <v>0.04</v>
      </c>
      <c r="O25" s="32">
        <f>N25*10</f>
        <v>0.4</v>
      </c>
      <c r="P25" s="33">
        <v>5.0999999999999996</v>
      </c>
      <c r="Q25" s="27">
        <v>2</v>
      </c>
      <c r="R25" s="27" t="s">
        <v>245</v>
      </c>
      <c r="S25" s="27">
        <v>8</v>
      </c>
      <c r="T25" s="27" t="s">
        <v>235</v>
      </c>
      <c r="V25" s="27">
        <f t="shared" si="0"/>
        <v>280</v>
      </c>
      <c r="W25" s="34">
        <f t="shared" si="1"/>
        <v>108.9</v>
      </c>
      <c r="X25" s="34">
        <f t="shared" si="2"/>
        <v>62.56</v>
      </c>
      <c r="Y25" s="34">
        <f t="shared" si="3"/>
        <v>34.5</v>
      </c>
      <c r="Z25" s="27">
        <v>38</v>
      </c>
      <c r="AB25" s="27">
        <v>1.4</v>
      </c>
      <c r="AC25" s="27">
        <v>0.9</v>
      </c>
      <c r="AD25" s="27">
        <v>0.16</v>
      </c>
      <c r="AE25" s="27">
        <v>0.15</v>
      </c>
      <c r="AF25" s="27">
        <v>0.4</v>
      </c>
      <c r="AG25" s="27">
        <v>3</v>
      </c>
      <c r="AI25" s="27">
        <v>47</v>
      </c>
      <c r="AJ25" s="27">
        <v>29</v>
      </c>
      <c r="AK25" s="31">
        <v>5.4</v>
      </c>
      <c r="AL25" s="35">
        <v>5.0999999999999996</v>
      </c>
      <c r="AM25" s="31">
        <v>14</v>
      </c>
      <c r="AO25" s="31">
        <v>1.6</v>
      </c>
      <c r="AP25" s="24"/>
      <c r="AQ25" s="31">
        <f t="shared" si="4"/>
        <v>10.5</v>
      </c>
      <c r="AV25" s="27">
        <v>62</v>
      </c>
      <c r="AX25" s="36">
        <v>8</v>
      </c>
      <c r="AY25" s="37" t="s">
        <v>235</v>
      </c>
      <c r="AZ25" s="37">
        <v>2</v>
      </c>
      <c r="BB25" s="37" t="s">
        <v>243</v>
      </c>
      <c r="BC25" s="37" t="s">
        <v>243</v>
      </c>
      <c r="BD25" s="37" t="s">
        <v>245</v>
      </c>
      <c r="BE25" s="37" t="s">
        <v>245</v>
      </c>
      <c r="BG25" s="27">
        <v>26</v>
      </c>
      <c r="BH25" s="27">
        <v>14</v>
      </c>
      <c r="BI25" s="27">
        <v>26</v>
      </c>
      <c r="BJ25" s="28">
        <v>34</v>
      </c>
      <c r="BK25" s="27">
        <f t="shared" si="5"/>
        <v>60</v>
      </c>
      <c r="BL25" s="29" t="s">
        <v>403</v>
      </c>
    </row>
    <row r="26" spans="1:64" x14ac:dyDescent="0.25">
      <c r="A26" s="27">
        <v>130142928</v>
      </c>
      <c r="B26" s="27" t="s">
        <v>310</v>
      </c>
      <c r="C26" s="27" t="s">
        <v>293</v>
      </c>
      <c r="D26" s="27">
        <v>50</v>
      </c>
      <c r="E26" s="28">
        <v>100</v>
      </c>
      <c r="F26" s="27" t="s">
        <v>281</v>
      </c>
      <c r="G26" s="29">
        <v>359609</v>
      </c>
      <c r="H26" s="27">
        <v>5783244</v>
      </c>
      <c r="I26" s="27" t="s">
        <v>319</v>
      </c>
      <c r="J26" s="27" t="s">
        <v>320</v>
      </c>
      <c r="K26" s="30" t="s">
        <v>280</v>
      </c>
      <c r="L26" s="31">
        <v>7.2</v>
      </c>
      <c r="M26" s="31">
        <v>6.3</v>
      </c>
      <c r="N26" s="32">
        <v>0.32</v>
      </c>
      <c r="O26" s="32">
        <f>N26*6</f>
        <v>1.92</v>
      </c>
      <c r="P26" s="33">
        <v>24</v>
      </c>
      <c r="Q26" s="27">
        <v>2</v>
      </c>
      <c r="R26" s="27" t="s">
        <v>243</v>
      </c>
      <c r="S26" s="27">
        <v>7</v>
      </c>
      <c r="T26" s="27" t="s">
        <v>235</v>
      </c>
      <c r="V26" s="27">
        <f t="shared" si="0"/>
        <v>459.99999999999994</v>
      </c>
      <c r="W26" s="34">
        <f t="shared" si="1"/>
        <v>907.5</v>
      </c>
      <c r="X26" s="34">
        <f t="shared" si="2"/>
        <v>62.56</v>
      </c>
      <c r="Y26" s="34">
        <f t="shared" si="3"/>
        <v>736</v>
      </c>
      <c r="Z26" s="27">
        <v>9</v>
      </c>
      <c r="AB26" s="27">
        <v>2.2999999999999998</v>
      </c>
      <c r="AC26" s="27">
        <v>7.5</v>
      </c>
      <c r="AD26" s="27">
        <v>0.16</v>
      </c>
      <c r="AE26" s="27">
        <v>3.2</v>
      </c>
      <c r="AF26" s="27">
        <v>0.1</v>
      </c>
      <c r="AG26" s="27">
        <v>13.3</v>
      </c>
      <c r="AI26" s="27">
        <v>18</v>
      </c>
      <c r="AJ26" s="27">
        <v>57</v>
      </c>
      <c r="AK26" s="31">
        <v>1.2</v>
      </c>
      <c r="AL26" s="35">
        <v>24</v>
      </c>
      <c r="AM26" s="31">
        <v>1</v>
      </c>
      <c r="AO26" s="31">
        <v>0.3</v>
      </c>
      <c r="AP26" s="24"/>
      <c r="AQ26" s="31">
        <f t="shared" si="4"/>
        <v>25.2</v>
      </c>
      <c r="AV26" s="27">
        <v>63</v>
      </c>
      <c r="AX26" s="36">
        <v>7</v>
      </c>
      <c r="AY26" s="37" t="s">
        <v>235</v>
      </c>
      <c r="AZ26" s="37">
        <v>2</v>
      </c>
      <c r="BB26" s="37" t="s">
        <v>245</v>
      </c>
      <c r="BC26" s="37" t="s">
        <v>245</v>
      </c>
      <c r="BD26" s="37" t="s">
        <v>242</v>
      </c>
      <c r="BE26" s="37" t="s">
        <v>243</v>
      </c>
      <c r="BG26" s="27">
        <v>17</v>
      </c>
      <c r="BH26" s="27">
        <v>40</v>
      </c>
      <c r="BI26" s="27">
        <v>11</v>
      </c>
      <c r="BJ26" s="28">
        <v>32</v>
      </c>
      <c r="BK26" s="27">
        <f t="shared" si="5"/>
        <v>43</v>
      </c>
      <c r="BL26" s="29" t="s">
        <v>60</v>
      </c>
    </row>
    <row r="27" spans="1:64" x14ac:dyDescent="0.25">
      <c r="A27" s="27">
        <v>130142929</v>
      </c>
      <c r="B27" s="27" t="s">
        <v>310</v>
      </c>
      <c r="C27" s="27" t="s">
        <v>295</v>
      </c>
      <c r="D27" s="27">
        <v>100</v>
      </c>
      <c r="E27" s="28">
        <v>200</v>
      </c>
      <c r="F27" s="27" t="s">
        <v>281</v>
      </c>
      <c r="G27" s="29">
        <v>359609</v>
      </c>
      <c r="H27" s="27">
        <v>5783244</v>
      </c>
      <c r="I27" s="27" t="s">
        <v>319</v>
      </c>
      <c r="J27" s="27" t="s">
        <v>320</v>
      </c>
      <c r="K27" s="30" t="s">
        <v>280</v>
      </c>
      <c r="L27" s="31">
        <v>7.7</v>
      </c>
      <c r="M27" s="31">
        <v>6.8</v>
      </c>
      <c r="N27" s="32">
        <v>0.34</v>
      </c>
      <c r="O27" s="32">
        <f t="shared" ref="O27:O28" si="9">N27*6</f>
        <v>2.04</v>
      </c>
      <c r="P27" s="33">
        <v>32</v>
      </c>
      <c r="Q27" s="27">
        <v>8</v>
      </c>
      <c r="R27" s="27" t="s">
        <v>246</v>
      </c>
      <c r="S27" s="27">
        <v>14</v>
      </c>
      <c r="T27" s="27" t="s">
        <v>234</v>
      </c>
      <c r="V27" s="27">
        <f t="shared" si="0"/>
        <v>240</v>
      </c>
      <c r="W27" s="34">
        <f t="shared" si="1"/>
        <v>520.29999999999995</v>
      </c>
      <c r="X27" s="34">
        <f t="shared" si="2"/>
        <v>46.92</v>
      </c>
      <c r="Y27" s="34">
        <f t="shared" si="3"/>
        <v>621</v>
      </c>
      <c r="Z27" s="27">
        <v>12</v>
      </c>
      <c r="AB27" s="27">
        <v>1.2</v>
      </c>
      <c r="AC27" s="27">
        <v>4.3</v>
      </c>
      <c r="AD27" s="27">
        <v>0.12</v>
      </c>
      <c r="AE27" s="27">
        <v>2.7</v>
      </c>
      <c r="AF27" s="27">
        <v>0.1</v>
      </c>
      <c r="AG27" s="27">
        <v>8.4</v>
      </c>
      <c r="AI27" s="27">
        <v>14</v>
      </c>
      <c r="AJ27" s="27">
        <v>51</v>
      </c>
      <c r="AK27" s="31">
        <v>1.4</v>
      </c>
      <c r="AL27" s="35">
        <v>32</v>
      </c>
      <c r="AM27" s="31">
        <v>1.6</v>
      </c>
      <c r="AO27" s="31">
        <v>0.3</v>
      </c>
      <c r="AP27" s="24"/>
      <c r="AQ27" s="31">
        <f t="shared" si="4"/>
        <v>33.4</v>
      </c>
      <c r="AV27" s="27">
        <v>45</v>
      </c>
      <c r="AX27" s="36">
        <v>14</v>
      </c>
      <c r="AY27" s="37" t="s">
        <v>234</v>
      </c>
      <c r="AZ27" s="37">
        <v>8</v>
      </c>
      <c r="BB27" s="37" t="s">
        <v>245</v>
      </c>
      <c r="BC27" s="37" t="s">
        <v>246</v>
      </c>
      <c r="BD27" s="37" t="s">
        <v>245</v>
      </c>
      <c r="BE27" s="37" t="s">
        <v>246</v>
      </c>
      <c r="BG27" s="27">
        <v>27</v>
      </c>
      <c r="BH27" s="27">
        <v>19</v>
      </c>
      <c r="BI27" s="27">
        <v>33</v>
      </c>
      <c r="BJ27" s="28">
        <v>22</v>
      </c>
      <c r="BK27" s="27">
        <f t="shared" si="5"/>
        <v>55</v>
      </c>
      <c r="BL27" s="29" t="s">
        <v>403</v>
      </c>
    </row>
    <row r="28" spans="1:64" ht="13.5" thickBot="1" x14ac:dyDescent="0.3">
      <c r="A28" s="27">
        <v>130142930</v>
      </c>
      <c r="B28" s="27" t="s">
        <v>310</v>
      </c>
      <c r="C28" s="27" t="s">
        <v>296</v>
      </c>
      <c r="D28" s="27">
        <v>200</v>
      </c>
      <c r="E28" s="28">
        <v>300</v>
      </c>
      <c r="F28" s="27" t="s">
        <v>281</v>
      </c>
      <c r="G28" s="29">
        <v>359609</v>
      </c>
      <c r="H28" s="27">
        <v>5783244</v>
      </c>
      <c r="I28" s="27" t="s">
        <v>319</v>
      </c>
      <c r="J28" s="27" t="s">
        <v>320</v>
      </c>
      <c r="K28" s="30" t="s">
        <v>280</v>
      </c>
      <c r="L28" s="31">
        <v>7.6</v>
      </c>
      <c r="M28" s="31">
        <v>6.4</v>
      </c>
      <c r="N28" s="32">
        <v>0.41</v>
      </c>
      <c r="O28" s="32">
        <f t="shared" si="9"/>
        <v>2.46</v>
      </c>
      <c r="P28" s="33">
        <v>33</v>
      </c>
      <c r="Q28" s="27">
        <v>8</v>
      </c>
      <c r="R28" s="27" t="s">
        <v>246</v>
      </c>
      <c r="S28" s="27">
        <v>13</v>
      </c>
      <c r="T28" s="27" t="s">
        <v>234</v>
      </c>
      <c r="V28" s="27">
        <f t="shared" si="0"/>
        <v>340</v>
      </c>
      <c r="W28" s="34">
        <f t="shared" si="1"/>
        <v>713.90000000000009</v>
      </c>
      <c r="X28" s="34">
        <f t="shared" si="2"/>
        <v>70.38</v>
      </c>
      <c r="Y28" s="34">
        <f t="shared" si="3"/>
        <v>897</v>
      </c>
      <c r="Z28" s="27">
        <v>9</v>
      </c>
      <c r="AB28" s="27">
        <v>1.7</v>
      </c>
      <c r="AC28" s="27">
        <v>5.9</v>
      </c>
      <c r="AD28" s="27">
        <v>0.18</v>
      </c>
      <c r="AE28" s="27">
        <v>3.9</v>
      </c>
      <c r="AF28" s="27">
        <v>0.1</v>
      </c>
      <c r="AG28" s="27">
        <v>11.6</v>
      </c>
      <c r="AI28" s="27">
        <v>14</v>
      </c>
      <c r="AJ28" s="27">
        <v>50</v>
      </c>
      <c r="AK28" s="31">
        <v>1.5</v>
      </c>
      <c r="AL28" s="35">
        <v>33</v>
      </c>
      <c r="AM28" s="31">
        <v>1</v>
      </c>
      <c r="AO28" s="31">
        <v>0.3</v>
      </c>
      <c r="AP28" s="24"/>
      <c r="AQ28" s="31">
        <f t="shared" si="4"/>
        <v>34.5</v>
      </c>
      <c r="AV28" s="27">
        <v>69</v>
      </c>
      <c r="AX28" s="36">
        <v>13</v>
      </c>
      <c r="AY28" s="37" t="s">
        <v>234</v>
      </c>
      <c r="AZ28" s="37">
        <v>8</v>
      </c>
      <c r="BB28" s="37" t="s">
        <v>245</v>
      </c>
      <c r="BC28" s="37" t="s">
        <v>245</v>
      </c>
      <c r="BD28" s="37" t="s">
        <v>245</v>
      </c>
      <c r="BE28" s="37" t="s">
        <v>246</v>
      </c>
      <c r="BG28" s="27">
        <v>16</v>
      </c>
      <c r="BH28" s="27">
        <v>36</v>
      </c>
      <c r="BI28" s="27">
        <v>28</v>
      </c>
      <c r="BJ28" s="28">
        <v>20</v>
      </c>
      <c r="BK28" s="27">
        <f t="shared" si="5"/>
        <v>48</v>
      </c>
      <c r="BL28" s="29" t="s">
        <v>60</v>
      </c>
    </row>
    <row r="29" spans="1:64" ht="13.5" thickBot="1" x14ac:dyDescent="0.3">
      <c r="A29" s="27">
        <v>130142936</v>
      </c>
      <c r="B29" s="27" t="s">
        <v>311</v>
      </c>
      <c r="C29" s="27" t="s">
        <v>299</v>
      </c>
      <c r="D29" s="27">
        <v>0</v>
      </c>
      <c r="E29" s="28">
        <v>10</v>
      </c>
      <c r="F29" s="27" t="s">
        <v>281</v>
      </c>
      <c r="G29" s="29">
        <v>358977</v>
      </c>
      <c r="H29" s="27">
        <v>5782664</v>
      </c>
      <c r="I29" s="27" t="s">
        <v>317</v>
      </c>
      <c r="J29" s="27" t="s">
        <v>318</v>
      </c>
      <c r="K29" s="30" t="s">
        <v>279</v>
      </c>
      <c r="L29" s="31">
        <v>5.4</v>
      </c>
      <c r="M29" s="31">
        <v>4.5</v>
      </c>
      <c r="N29" s="32">
        <v>0.06</v>
      </c>
      <c r="O29" s="32">
        <f>N29*10</f>
        <v>0.6</v>
      </c>
      <c r="P29" s="33">
        <v>4.4000000000000004</v>
      </c>
      <c r="Q29" s="27">
        <v>3</v>
      </c>
      <c r="R29" s="27" t="s">
        <v>243</v>
      </c>
      <c r="S29" s="27">
        <v>2</v>
      </c>
      <c r="T29" s="27" t="s">
        <v>235</v>
      </c>
      <c r="V29" s="27">
        <f t="shared" si="0"/>
        <v>420</v>
      </c>
      <c r="W29" s="34">
        <f t="shared" si="1"/>
        <v>157.30000000000001</v>
      </c>
      <c r="X29" s="34">
        <f t="shared" si="2"/>
        <v>46.92</v>
      </c>
      <c r="Y29" s="34">
        <f t="shared" si="3"/>
        <v>41.4</v>
      </c>
      <c r="Z29" s="27">
        <v>42</v>
      </c>
      <c r="AB29" s="27">
        <v>2.1</v>
      </c>
      <c r="AC29" s="27">
        <v>1.3</v>
      </c>
      <c r="AD29" s="27">
        <v>0.12</v>
      </c>
      <c r="AE29" s="27">
        <v>0.18</v>
      </c>
      <c r="AF29" s="27">
        <v>0.5</v>
      </c>
      <c r="AG29" s="27">
        <v>4.2</v>
      </c>
      <c r="AI29" s="27">
        <v>51</v>
      </c>
      <c r="AJ29" s="27">
        <v>30</v>
      </c>
      <c r="AK29" s="31">
        <v>3</v>
      </c>
      <c r="AL29" s="35">
        <v>4.4000000000000004</v>
      </c>
      <c r="AM29" s="31">
        <v>11</v>
      </c>
      <c r="AO29" s="31">
        <v>1.6</v>
      </c>
      <c r="AP29" s="24"/>
      <c r="AQ29" s="31">
        <f t="shared" si="4"/>
        <v>7.4</v>
      </c>
      <c r="AS29" s="25">
        <v>1.9</v>
      </c>
      <c r="AT29" s="39">
        <v>3.2</v>
      </c>
      <c r="AV29" s="27">
        <v>49</v>
      </c>
      <c r="AX29" s="36">
        <v>2</v>
      </c>
      <c r="AY29" s="37" t="s">
        <v>235</v>
      </c>
      <c r="AZ29" s="37">
        <v>3</v>
      </c>
      <c r="BB29" s="37" t="s">
        <v>242</v>
      </c>
      <c r="BC29" s="37" t="s">
        <v>243</v>
      </c>
      <c r="BD29" s="37" t="s">
        <v>242</v>
      </c>
      <c r="BE29" s="37" t="s">
        <v>243</v>
      </c>
      <c r="BG29" s="27">
        <v>33</v>
      </c>
      <c r="BH29" s="27">
        <v>20</v>
      </c>
      <c r="BI29" s="27">
        <v>8</v>
      </c>
      <c r="BJ29" s="28">
        <v>39</v>
      </c>
      <c r="BK29" s="27">
        <f t="shared" si="5"/>
        <v>47</v>
      </c>
      <c r="BL29" s="29" t="s">
        <v>403</v>
      </c>
    </row>
    <row r="30" spans="1:64" x14ac:dyDescent="0.25">
      <c r="A30" s="27">
        <v>130142937</v>
      </c>
      <c r="B30" s="27" t="s">
        <v>311</v>
      </c>
      <c r="C30" s="27" t="s">
        <v>297</v>
      </c>
      <c r="D30" s="27">
        <v>10</v>
      </c>
      <c r="E30" s="28">
        <v>50</v>
      </c>
      <c r="F30" s="27" t="s">
        <v>281</v>
      </c>
      <c r="G30" s="29">
        <v>358977</v>
      </c>
      <c r="H30" s="27">
        <v>5782664</v>
      </c>
      <c r="I30" s="27" t="s">
        <v>317</v>
      </c>
      <c r="J30" s="27" t="s">
        <v>318</v>
      </c>
      <c r="K30" s="30" t="s">
        <v>279</v>
      </c>
      <c r="L30" s="31">
        <v>5.8</v>
      </c>
      <c r="M30" s="31">
        <v>4.7</v>
      </c>
      <c r="N30" s="32">
        <v>0.04</v>
      </c>
      <c r="O30" s="32">
        <f>N30*10</f>
        <v>0.4</v>
      </c>
      <c r="P30" s="33">
        <v>6.4</v>
      </c>
      <c r="Q30" s="27">
        <v>2</v>
      </c>
      <c r="R30" s="27" t="s">
        <v>245</v>
      </c>
      <c r="S30" s="27">
        <v>8</v>
      </c>
      <c r="T30" s="27" t="s">
        <v>235</v>
      </c>
      <c r="V30" s="27">
        <f t="shared" si="0"/>
        <v>320</v>
      </c>
      <c r="W30" s="34">
        <f t="shared" si="1"/>
        <v>217.8</v>
      </c>
      <c r="X30" s="34">
        <f t="shared" si="2"/>
        <v>35.19</v>
      </c>
      <c r="Y30" s="34">
        <f t="shared" si="3"/>
        <v>62.1</v>
      </c>
      <c r="Z30" s="27">
        <v>41</v>
      </c>
      <c r="AB30" s="27">
        <v>1.6</v>
      </c>
      <c r="AC30" s="27">
        <v>1.8</v>
      </c>
      <c r="AD30" s="27">
        <v>0.09</v>
      </c>
      <c r="AE30" s="27">
        <v>0.27</v>
      </c>
      <c r="AF30" s="27">
        <v>0.5</v>
      </c>
      <c r="AG30" s="27">
        <v>4.2</v>
      </c>
      <c r="AI30" s="27">
        <v>37</v>
      </c>
      <c r="AJ30" s="27">
        <v>44</v>
      </c>
      <c r="AK30" s="31">
        <v>2</v>
      </c>
      <c r="AL30" s="35">
        <v>6.4</v>
      </c>
      <c r="AM30" s="31">
        <v>11</v>
      </c>
      <c r="AO30" s="31">
        <v>0.9</v>
      </c>
      <c r="AP30" s="24"/>
      <c r="AQ30" s="31">
        <f t="shared" si="4"/>
        <v>8.4</v>
      </c>
      <c r="AV30" s="27">
        <v>33</v>
      </c>
      <c r="AX30" s="36">
        <v>8</v>
      </c>
      <c r="AY30" s="37" t="s">
        <v>235</v>
      </c>
      <c r="AZ30" s="37">
        <v>2</v>
      </c>
      <c r="BB30" s="37" t="s">
        <v>243</v>
      </c>
      <c r="BC30" s="37" t="s">
        <v>243</v>
      </c>
      <c r="BD30" s="37" t="s">
        <v>245</v>
      </c>
      <c r="BE30" s="37" t="s">
        <v>245</v>
      </c>
      <c r="BG30" s="27">
        <v>29</v>
      </c>
      <c r="BH30" s="27">
        <v>24</v>
      </c>
      <c r="BI30" s="27">
        <v>10</v>
      </c>
      <c r="BJ30" s="28">
        <v>37</v>
      </c>
      <c r="BK30" s="27">
        <f t="shared" si="5"/>
        <v>47</v>
      </c>
      <c r="BL30" s="29" t="s">
        <v>403</v>
      </c>
    </row>
    <row r="31" spans="1:64" x14ac:dyDescent="0.25">
      <c r="A31" s="27">
        <v>130142938</v>
      </c>
      <c r="B31" s="27" t="s">
        <v>311</v>
      </c>
      <c r="C31" s="27" t="s">
        <v>298</v>
      </c>
      <c r="D31" s="27">
        <v>50</v>
      </c>
      <c r="E31" s="28">
        <v>100</v>
      </c>
      <c r="F31" s="27" t="s">
        <v>281</v>
      </c>
      <c r="G31" s="29">
        <v>358977</v>
      </c>
      <c r="H31" s="27">
        <v>5782664</v>
      </c>
      <c r="I31" s="27" t="s">
        <v>319</v>
      </c>
      <c r="J31" s="27" t="s">
        <v>320</v>
      </c>
      <c r="K31" s="30" t="s">
        <v>280</v>
      </c>
      <c r="L31" s="31">
        <v>6.1</v>
      </c>
      <c r="M31" s="31">
        <v>4.8</v>
      </c>
      <c r="N31" s="32">
        <v>0.12</v>
      </c>
      <c r="O31" s="32">
        <f>N31*6</f>
        <v>0.72</v>
      </c>
      <c r="P31" s="33">
        <v>14</v>
      </c>
      <c r="Q31" s="27">
        <v>2</v>
      </c>
      <c r="R31" s="27" t="s">
        <v>242</v>
      </c>
      <c r="S31" s="27">
        <v>2</v>
      </c>
      <c r="T31" s="27" t="s">
        <v>235</v>
      </c>
      <c r="V31" s="27">
        <f t="shared" si="0"/>
        <v>380</v>
      </c>
      <c r="W31" s="34">
        <f t="shared" si="1"/>
        <v>847</v>
      </c>
      <c r="X31" s="34">
        <f t="shared" si="2"/>
        <v>66.47</v>
      </c>
      <c r="Y31" s="34">
        <f t="shared" si="3"/>
        <v>368</v>
      </c>
      <c r="Z31" s="27">
        <v>23</v>
      </c>
      <c r="AB31" s="27">
        <v>1.9</v>
      </c>
      <c r="AC31" s="27">
        <v>7</v>
      </c>
      <c r="AD31" s="27">
        <v>0.17</v>
      </c>
      <c r="AE31" s="27">
        <v>1.6</v>
      </c>
      <c r="AF31" s="27">
        <v>0.3</v>
      </c>
      <c r="AG31" s="27">
        <v>10.9</v>
      </c>
      <c r="AI31" s="27">
        <v>17</v>
      </c>
      <c r="AJ31" s="27">
        <v>65</v>
      </c>
      <c r="AK31" s="31">
        <v>1.5</v>
      </c>
      <c r="AL31" s="35">
        <v>14</v>
      </c>
      <c r="AM31" s="31">
        <v>2.2999999999999998</v>
      </c>
      <c r="AO31" s="31">
        <v>0.3</v>
      </c>
      <c r="AP31" s="24"/>
      <c r="AQ31" s="31">
        <f t="shared" si="4"/>
        <v>15.5</v>
      </c>
      <c r="AV31" s="27">
        <v>65</v>
      </c>
      <c r="AX31" s="36">
        <v>2</v>
      </c>
      <c r="AY31" s="37" t="s">
        <v>235</v>
      </c>
      <c r="AZ31" s="37">
        <v>2</v>
      </c>
      <c r="BB31" s="37" t="s">
        <v>243</v>
      </c>
      <c r="BC31" s="37" t="s">
        <v>243</v>
      </c>
      <c r="BD31" s="37" t="s">
        <v>242</v>
      </c>
      <c r="BE31" s="37" t="s">
        <v>242</v>
      </c>
      <c r="BG31" s="27">
        <v>22</v>
      </c>
      <c r="BH31" s="27">
        <v>44</v>
      </c>
      <c r="BI31" s="27">
        <v>4</v>
      </c>
      <c r="BJ31" s="28">
        <v>30</v>
      </c>
      <c r="BK31" s="27">
        <f t="shared" si="5"/>
        <v>34</v>
      </c>
      <c r="BL31" s="29" t="s">
        <v>60</v>
      </c>
    </row>
    <row r="32" spans="1:64" x14ac:dyDescent="0.25">
      <c r="A32" s="27">
        <v>130142939</v>
      </c>
      <c r="B32" s="27" t="s">
        <v>311</v>
      </c>
      <c r="C32" s="27" t="s">
        <v>300</v>
      </c>
      <c r="D32" s="27">
        <v>100</v>
      </c>
      <c r="E32" s="28">
        <v>200</v>
      </c>
      <c r="F32" s="27" t="s">
        <v>281</v>
      </c>
      <c r="G32" s="29">
        <v>358977</v>
      </c>
      <c r="H32" s="27">
        <v>5782664</v>
      </c>
      <c r="I32" s="27" t="s">
        <v>319</v>
      </c>
      <c r="J32" s="27" t="s">
        <v>320</v>
      </c>
      <c r="K32" s="30" t="s">
        <v>280</v>
      </c>
      <c r="L32" s="31">
        <v>6.3</v>
      </c>
      <c r="M32" s="31">
        <v>5.8</v>
      </c>
      <c r="N32" s="32">
        <v>0.14000000000000001</v>
      </c>
      <c r="O32" s="32">
        <f t="shared" ref="O32:O33" si="10">N32*6</f>
        <v>0.84000000000000008</v>
      </c>
      <c r="P32" s="33">
        <v>23</v>
      </c>
      <c r="Q32" s="27">
        <v>8</v>
      </c>
      <c r="R32" s="27" t="s">
        <v>246</v>
      </c>
      <c r="S32" s="27">
        <v>14</v>
      </c>
      <c r="T32" s="27" t="s">
        <v>234</v>
      </c>
      <c r="V32" s="27">
        <f t="shared" si="0"/>
        <v>280</v>
      </c>
      <c r="W32" s="34">
        <f t="shared" si="1"/>
        <v>665.5</v>
      </c>
      <c r="X32" s="34">
        <f t="shared" si="2"/>
        <v>54.74</v>
      </c>
      <c r="Y32" s="34">
        <f t="shared" si="3"/>
        <v>506.00000000000006</v>
      </c>
      <c r="Z32" s="27">
        <v>17</v>
      </c>
      <c r="AB32" s="27">
        <v>1.4</v>
      </c>
      <c r="AC32" s="27">
        <v>5.5</v>
      </c>
      <c r="AD32" s="27">
        <v>0.14000000000000001</v>
      </c>
      <c r="AE32" s="27">
        <v>2.2000000000000002</v>
      </c>
      <c r="AF32" s="27">
        <v>0.2</v>
      </c>
      <c r="AG32" s="27">
        <v>9.4</v>
      </c>
      <c r="AI32" s="27">
        <v>15</v>
      </c>
      <c r="AJ32" s="27">
        <v>58</v>
      </c>
      <c r="AK32" s="31">
        <v>1.4</v>
      </c>
      <c r="AL32" s="35">
        <v>23</v>
      </c>
      <c r="AM32" s="31">
        <v>2</v>
      </c>
      <c r="AO32" s="31">
        <v>0.3</v>
      </c>
      <c r="AP32" s="24"/>
      <c r="AQ32" s="31">
        <f t="shared" si="4"/>
        <v>24.4</v>
      </c>
      <c r="AV32" s="27">
        <v>53</v>
      </c>
      <c r="AX32" s="36">
        <v>14</v>
      </c>
      <c r="AY32" s="37" t="s">
        <v>234</v>
      </c>
      <c r="AZ32" s="37">
        <v>8</v>
      </c>
      <c r="BB32" s="37" t="s">
        <v>245</v>
      </c>
      <c r="BC32" s="37" t="s">
        <v>246</v>
      </c>
      <c r="BD32" s="37" t="s">
        <v>245</v>
      </c>
      <c r="BE32" s="37" t="s">
        <v>246</v>
      </c>
      <c r="BG32" s="27">
        <v>6</v>
      </c>
      <c r="BH32" s="27">
        <v>26</v>
      </c>
      <c r="BI32" s="27">
        <v>58</v>
      </c>
      <c r="BJ32" s="28">
        <v>10</v>
      </c>
      <c r="BK32" s="27">
        <f t="shared" si="5"/>
        <v>68</v>
      </c>
      <c r="BL32" s="29" t="s">
        <v>279</v>
      </c>
    </row>
    <row r="33" spans="1:64" ht="13.5" thickBot="1" x14ac:dyDescent="0.3">
      <c r="A33" s="27">
        <v>130142940</v>
      </c>
      <c r="B33" s="27" t="s">
        <v>311</v>
      </c>
      <c r="C33" s="27" t="s">
        <v>301</v>
      </c>
      <c r="D33" s="27">
        <v>200</v>
      </c>
      <c r="E33" s="28">
        <v>300</v>
      </c>
      <c r="F33" s="27" t="s">
        <v>281</v>
      </c>
      <c r="G33" s="29">
        <v>358977</v>
      </c>
      <c r="H33" s="27">
        <v>5782664</v>
      </c>
      <c r="I33" s="27" t="s">
        <v>319</v>
      </c>
      <c r="J33" s="27" t="s">
        <v>320</v>
      </c>
      <c r="K33" s="30" t="s">
        <v>280</v>
      </c>
      <c r="L33" s="31">
        <v>5.9</v>
      </c>
      <c r="M33" s="31">
        <v>4.8</v>
      </c>
      <c r="N33" s="32">
        <v>0.16</v>
      </c>
      <c r="O33" s="32">
        <f t="shared" si="10"/>
        <v>0.96</v>
      </c>
      <c r="P33" s="33">
        <v>21</v>
      </c>
      <c r="Q33" s="27">
        <v>8</v>
      </c>
      <c r="R33" s="27" t="s">
        <v>246</v>
      </c>
      <c r="S33" s="27">
        <v>14</v>
      </c>
      <c r="T33" s="27" t="s">
        <v>235</v>
      </c>
      <c r="V33" s="27">
        <f t="shared" si="0"/>
        <v>360</v>
      </c>
      <c r="W33" s="34">
        <f t="shared" si="1"/>
        <v>895.40000000000009</v>
      </c>
      <c r="X33" s="34">
        <f t="shared" si="2"/>
        <v>58.65</v>
      </c>
      <c r="Y33" s="34">
        <f t="shared" si="3"/>
        <v>598</v>
      </c>
      <c r="Z33" s="27">
        <v>33</v>
      </c>
      <c r="AB33" s="27">
        <v>1.8</v>
      </c>
      <c r="AC33" s="27">
        <v>7.4</v>
      </c>
      <c r="AD33" s="27">
        <v>0.15</v>
      </c>
      <c r="AE33" s="27">
        <v>2.6</v>
      </c>
      <c r="AF33" s="27">
        <v>0.4</v>
      </c>
      <c r="AG33" s="27">
        <v>12.3</v>
      </c>
      <c r="AI33" s="27">
        <v>15</v>
      </c>
      <c r="AJ33" s="27">
        <v>60</v>
      </c>
      <c r="AK33" s="31">
        <v>1.3</v>
      </c>
      <c r="AL33" s="35">
        <v>21</v>
      </c>
      <c r="AM33" s="31">
        <v>3</v>
      </c>
      <c r="AO33" s="31">
        <v>0.2</v>
      </c>
      <c r="AP33" s="24"/>
      <c r="AQ33" s="31">
        <f t="shared" si="4"/>
        <v>22.3</v>
      </c>
      <c r="AV33" s="27">
        <v>60</v>
      </c>
      <c r="AX33" s="36">
        <v>14</v>
      </c>
      <c r="AY33" s="37" t="s">
        <v>235</v>
      </c>
      <c r="AZ33" s="37">
        <v>8</v>
      </c>
      <c r="BB33" s="37" t="s">
        <v>245</v>
      </c>
      <c r="BC33" s="37" t="s">
        <v>246</v>
      </c>
      <c r="BD33" s="37" t="s">
        <v>245</v>
      </c>
      <c r="BE33" s="37" t="s">
        <v>246</v>
      </c>
      <c r="BG33" s="27">
        <v>15</v>
      </c>
      <c r="BH33" s="27">
        <v>45</v>
      </c>
      <c r="BI33" s="27">
        <v>24</v>
      </c>
      <c r="BJ33" s="28">
        <v>16</v>
      </c>
      <c r="BK33" s="27">
        <f t="shared" si="5"/>
        <v>40</v>
      </c>
      <c r="BL33" s="29" t="s">
        <v>60</v>
      </c>
    </row>
    <row r="34" spans="1:64" ht="13.5" thickBot="1" x14ac:dyDescent="0.3">
      <c r="A34" s="27">
        <v>130142941</v>
      </c>
      <c r="B34" s="27" t="s">
        <v>312</v>
      </c>
      <c r="C34" s="27" t="s">
        <v>304</v>
      </c>
      <c r="D34" s="27">
        <v>0</v>
      </c>
      <c r="E34" s="28">
        <v>10</v>
      </c>
      <c r="F34" s="27" t="s">
        <v>281</v>
      </c>
      <c r="G34" s="29">
        <v>361585</v>
      </c>
      <c r="H34" s="27">
        <v>5782226</v>
      </c>
      <c r="I34" s="27" t="s">
        <v>317</v>
      </c>
      <c r="J34" s="27" t="s">
        <v>318</v>
      </c>
      <c r="K34" s="30" t="s">
        <v>279</v>
      </c>
      <c r="L34" s="31">
        <v>6.4</v>
      </c>
      <c r="M34" s="31">
        <v>5.8</v>
      </c>
      <c r="N34" s="32">
        <v>0.15</v>
      </c>
      <c r="O34" s="32">
        <f>N34*10</f>
        <v>1.5</v>
      </c>
      <c r="P34" s="33">
        <v>1.9</v>
      </c>
      <c r="Q34" s="27">
        <v>7</v>
      </c>
      <c r="R34" s="27" t="s">
        <v>242</v>
      </c>
      <c r="S34" s="27">
        <v>0</v>
      </c>
      <c r="T34" s="27" t="s">
        <v>234</v>
      </c>
      <c r="V34" s="27">
        <f t="shared" si="0"/>
        <v>1140</v>
      </c>
      <c r="W34" s="34">
        <f t="shared" si="1"/>
        <v>229.89999999999998</v>
      </c>
      <c r="X34" s="34">
        <f t="shared" si="2"/>
        <v>340.17</v>
      </c>
      <c r="Y34" s="34">
        <f t="shared" si="3"/>
        <v>36.800000000000004</v>
      </c>
      <c r="Z34" s="27">
        <v>9</v>
      </c>
      <c r="AB34" s="27">
        <v>5.7</v>
      </c>
      <c r="AC34" s="27">
        <v>1.9</v>
      </c>
      <c r="AD34" s="27">
        <v>0.87</v>
      </c>
      <c r="AE34" s="27">
        <v>0.16</v>
      </c>
      <c r="AF34" s="27">
        <v>0.1</v>
      </c>
      <c r="AG34" s="27">
        <v>8.6</v>
      </c>
      <c r="AI34" s="27">
        <v>67</v>
      </c>
      <c r="AJ34" s="27">
        <v>21</v>
      </c>
      <c r="AK34" s="31">
        <v>10</v>
      </c>
      <c r="AL34" s="35">
        <v>1.9</v>
      </c>
      <c r="AM34" s="31">
        <v>1</v>
      </c>
      <c r="AO34" s="31">
        <v>3</v>
      </c>
      <c r="AP34" s="24"/>
      <c r="AQ34" s="31">
        <f t="shared" si="4"/>
        <v>11.9</v>
      </c>
      <c r="AS34" s="25">
        <v>3.2</v>
      </c>
      <c r="AT34" s="26">
        <v>5.5</v>
      </c>
      <c r="AV34" s="27">
        <v>340</v>
      </c>
      <c r="AX34" s="36">
        <v>0</v>
      </c>
      <c r="AY34" s="37" t="s">
        <v>234</v>
      </c>
      <c r="AZ34" s="37">
        <v>7</v>
      </c>
      <c r="BB34" s="37" t="s">
        <v>242</v>
      </c>
      <c r="BC34" s="37" t="s">
        <v>242</v>
      </c>
      <c r="BD34" s="37" t="s">
        <v>242</v>
      </c>
      <c r="BE34" s="37" t="s">
        <v>242</v>
      </c>
      <c r="BG34" s="27">
        <v>19</v>
      </c>
      <c r="BH34" s="27">
        <v>11</v>
      </c>
      <c r="BI34" s="27">
        <v>42</v>
      </c>
      <c r="BJ34" s="28">
        <v>28</v>
      </c>
      <c r="BK34" s="27">
        <f t="shared" si="5"/>
        <v>70</v>
      </c>
      <c r="BL34" s="29" t="s">
        <v>404</v>
      </c>
    </row>
    <row r="35" spans="1:64" x14ac:dyDescent="0.25">
      <c r="A35" s="27">
        <v>130142942</v>
      </c>
      <c r="B35" s="27" t="s">
        <v>312</v>
      </c>
      <c r="C35" s="27" t="s">
        <v>302</v>
      </c>
      <c r="D35" s="27">
        <v>10</v>
      </c>
      <c r="E35" s="28">
        <v>50</v>
      </c>
      <c r="F35" s="27" t="s">
        <v>281</v>
      </c>
      <c r="G35" s="29">
        <v>361585</v>
      </c>
      <c r="H35" s="27">
        <v>5782226</v>
      </c>
      <c r="I35" s="27" t="s">
        <v>317</v>
      </c>
      <c r="J35" s="27" t="s">
        <v>318</v>
      </c>
      <c r="K35" s="30" t="s">
        <v>279</v>
      </c>
      <c r="L35" s="31">
        <v>6.6</v>
      </c>
      <c r="M35" s="31">
        <v>5.8</v>
      </c>
      <c r="N35" s="32">
        <v>0.09</v>
      </c>
      <c r="O35" s="32">
        <f>N35*10</f>
        <v>0.89999999999999991</v>
      </c>
      <c r="P35" s="33">
        <v>6.2</v>
      </c>
      <c r="Q35" s="27">
        <v>2</v>
      </c>
      <c r="R35" s="27" t="s">
        <v>243</v>
      </c>
      <c r="S35" s="27">
        <v>4</v>
      </c>
      <c r="T35" s="27" t="s">
        <v>235</v>
      </c>
      <c r="V35" s="27">
        <f t="shared" si="0"/>
        <v>280</v>
      </c>
      <c r="W35" s="34">
        <f t="shared" si="1"/>
        <v>48.400000000000006</v>
      </c>
      <c r="X35" s="34">
        <f t="shared" si="2"/>
        <v>62.56</v>
      </c>
      <c r="Y35" s="34">
        <f t="shared" si="3"/>
        <v>29.900000000000002</v>
      </c>
      <c r="Z35" s="27">
        <v>9</v>
      </c>
      <c r="AB35" s="27">
        <v>1.4</v>
      </c>
      <c r="AC35" s="27">
        <v>0.4</v>
      </c>
      <c r="AD35" s="27">
        <v>0.16</v>
      </c>
      <c r="AE35" s="27">
        <v>0.13</v>
      </c>
      <c r="AF35" s="27">
        <v>0.1</v>
      </c>
      <c r="AG35" s="27">
        <v>2</v>
      </c>
      <c r="AI35" s="27">
        <v>68</v>
      </c>
      <c r="AJ35" s="27">
        <v>18</v>
      </c>
      <c r="AK35" s="31">
        <v>7.9</v>
      </c>
      <c r="AL35" s="35">
        <v>6.2</v>
      </c>
      <c r="AM35" s="31">
        <v>1</v>
      </c>
      <c r="AO35" s="31">
        <v>3.9</v>
      </c>
      <c r="AP35" s="24"/>
      <c r="AQ35" s="31">
        <f t="shared" si="4"/>
        <v>14.100000000000001</v>
      </c>
      <c r="AV35" s="27">
        <v>62</v>
      </c>
      <c r="AX35" s="36">
        <v>4</v>
      </c>
      <c r="AY35" s="37" t="s">
        <v>235</v>
      </c>
      <c r="AZ35" s="37">
        <v>2</v>
      </c>
      <c r="BB35" s="37" t="s">
        <v>243</v>
      </c>
      <c r="BC35" s="37" t="s">
        <v>243</v>
      </c>
      <c r="BD35" s="37" t="s">
        <v>243</v>
      </c>
      <c r="BE35" s="37" t="s">
        <v>243</v>
      </c>
      <c r="BG35" s="27">
        <v>17</v>
      </c>
      <c r="BH35" s="27">
        <v>9</v>
      </c>
      <c r="BI35" s="27">
        <v>55</v>
      </c>
      <c r="BJ35" s="28">
        <v>19</v>
      </c>
      <c r="BK35" s="27">
        <f t="shared" si="5"/>
        <v>74</v>
      </c>
      <c r="BL35" s="29" t="s">
        <v>405</v>
      </c>
    </row>
    <row r="36" spans="1:64" x14ac:dyDescent="0.25">
      <c r="A36" s="27">
        <v>130142943</v>
      </c>
      <c r="B36" s="27" t="s">
        <v>312</v>
      </c>
      <c r="C36" s="27" t="s">
        <v>303</v>
      </c>
      <c r="D36" s="27">
        <v>50</v>
      </c>
      <c r="E36" s="28">
        <v>100</v>
      </c>
      <c r="F36" s="27" t="s">
        <v>281</v>
      </c>
      <c r="G36" s="29">
        <v>361585</v>
      </c>
      <c r="H36" s="27">
        <v>5782226</v>
      </c>
      <c r="I36" s="27" t="s">
        <v>319</v>
      </c>
      <c r="J36" s="27" t="s">
        <v>320</v>
      </c>
      <c r="K36" s="30" t="s">
        <v>280</v>
      </c>
      <c r="L36" s="31">
        <v>5.3</v>
      </c>
      <c r="M36" s="31">
        <v>4.4000000000000004</v>
      </c>
      <c r="N36" s="32">
        <v>0.18</v>
      </c>
      <c r="O36" s="32">
        <f>N36*6</f>
        <v>1.08</v>
      </c>
      <c r="P36" s="33">
        <v>13</v>
      </c>
      <c r="Q36" s="27">
        <v>7</v>
      </c>
      <c r="R36" s="27" t="s">
        <v>242</v>
      </c>
      <c r="S36" s="27">
        <v>1</v>
      </c>
      <c r="T36" s="27" t="s">
        <v>234</v>
      </c>
      <c r="V36" s="27">
        <f t="shared" si="0"/>
        <v>180</v>
      </c>
      <c r="W36" s="34">
        <f t="shared" si="1"/>
        <v>1004.3000000000001</v>
      </c>
      <c r="X36" s="34">
        <f t="shared" si="2"/>
        <v>97.75</v>
      </c>
      <c r="Y36" s="34">
        <f t="shared" si="3"/>
        <v>345</v>
      </c>
      <c r="Z36" s="27">
        <v>94</v>
      </c>
      <c r="AB36" s="27">
        <v>0.9</v>
      </c>
      <c r="AC36" s="27">
        <v>8.3000000000000007</v>
      </c>
      <c r="AD36" s="27">
        <v>0.25</v>
      </c>
      <c r="AE36" s="27">
        <v>1.5</v>
      </c>
      <c r="AF36" s="27">
        <v>1</v>
      </c>
      <c r="AG36" s="27">
        <v>12</v>
      </c>
      <c r="AI36" s="27">
        <v>7.4</v>
      </c>
      <c r="AJ36" s="27">
        <v>69</v>
      </c>
      <c r="AK36" s="31">
        <v>2.1</v>
      </c>
      <c r="AL36" s="35">
        <v>13</v>
      </c>
      <c r="AM36" s="31">
        <v>8.6999999999999993</v>
      </c>
      <c r="AO36" s="31">
        <v>0.1</v>
      </c>
      <c r="AP36" s="24"/>
      <c r="AQ36" s="31">
        <f t="shared" si="4"/>
        <v>15.1</v>
      </c>
      <c r="AV36" s="27">
        <v>97</v>
      </c>
      <c r="AX36" s="36">
        <v>1</v>
      </c>
      <c r="AY36" s="37" t="s">
        <v>234</v>
      </c>
      <c r="AZ36" s="37">
        <v>7</v>
      </c>
      <c r="BB36" s="37" t="s">
        <v>242</v>
      </c>
      <c r="BC36" s="37" t="s">
        <v>243</v>
      </c>
      <c r="BD36" s="37" t="s">
        <v>242</v>
      </c>
      <c r="BE36" s="37" t="s">
        <v>242</v>
      </c>
      <c r="BG36" s="27">
        <v>12</v>
      </c>
      <c r="BH36" s="27">
        <v>47</v>
      </c>
      <c r="BI36" s="27">
        <v>28</v>
      </c>
      <c r="BJ36" s="28">
        <v>13</v>
      </c>
      <c r="BK36" s="27">
        <f t="shared" si="5"/>
        <v>41</v>
      </c>
      <c r="BL36" s="29" t="s">
        <v>60</v>
      </c>
    </row>
    <row r="37" spans="1:64" x14ac:dyDescent="0.25">
      <c r="A37" s="27">
        <v>130142944</v>
      </c>
      <c r="B37" s="27" t="s">
        <v>312</v>
      </c>
      <c r="C37" s="27" t="s">
        <v>305</v>
      </c>
      <c r="D37" s="27">
        <v>100</v>
      </c>
      <c r="E37" s="28">
        <v>200</v>
      </c>
      <c r="F37" s="27" t="s">
        <v>281</v>
      </c>
      <c r="G37" s="29">
        <v>361585</v>
      </c>
      <c r="H37" s="27">
        <v>5782226</v>
      </c>
      <c r="I37" s="27" t="s">
        <v>319</v>
      </c>
      <c r="J37" s="27" t="s">
        <v>320</v>
      </c>
      <c r="K37" s="30" t="s">
        <v>280</v>
      </c>
      <c r="L37" s="31">
        <v>6.7</v>
      </c>
      <c r="M37" s="31">
        <v>5.4</v>
      </c>
      <c r="N37" s="32">
        <v>0.1</v>
      </c>
      <c r="O37" s="32">
        <f t="shared" ref="O37:O38" si="11">N37*6</f>
        <v>0.60000000000000009</v>
      </c>
      <c r="P37" s="33">
        <v>22</v>
      </c>
      <c r="Q37" s="27">
        <v>1</v>
      </c>
      <c r="R37" s="27" t="s">
        <v>246</v>
      </c>
      <c r="S37" s="27">
        <v>14</v>
      </c>
      <c r="T37" s="27" t="s">
        <v>235</v>
      </c>
      <c r="V37" s="27">
        <f t="shared" si="0"/>
        <v>120</v>
      </c>
      <c r="W37" s="34">
        <f t="shared" si="1"/>
        <v>617.09999999999991</v>
      </c>
      <c r="X37" s="34">
        <f t="shared" si="2"/>
        <v>46.92</v>
      </c>
      <c r="Y37" s="34">
        <f t="shared" si="3"/>
        <v>391</v>
      </c>
      <c r="Z37" s="27">
        <v>9</v>
      </c>
      <c r="AB37" s="27">
        <v>0.6</v>
      </c>
      <c r="AC37" s="27">
        <v>5.0999999999999996</v>
      </c>
      <c r="AD37" s="27">
        <v>0.12</v>
      </c>
      <c r="AE37" s="27">
        <v>1.7</v>
      </c>
      <c r="AF37" s="27">
        <v>0.1</v>
      </c>
      <c r="AG37" s="27">
        <v>7.5</v>
      </c>
      <c r="AI37" s="27">
        <v>8.4</v>
      </c>
      <c r="AJ37" s="27">
        <v>68</v>
      </c>
      <c r="AK37" s="31">
        <v>1.6</v>
      </c>
      <c r="AL37" s="35">
        <v>22</v>
      </c>
      <c r="AM37" s="31">
        <v>1</v>
      </c>
      <c r="AO37" s="31">
        <v>0.1</v>
      </c>
      <c r="AP37" s="24"/>
      <c r="AQ37" s="31">
        <f t="shared" si="4"/>
        <v>23.6</v>
      </c>
      <c r="AV37" s="27">
        <v>47</v>
      </c>
      <c r="AX37" s="36">
        <v>14</v>
      </c>
      <c r="AY37" s="37" t="s">
        <v>235</v>
      </c>
      <c r="AZ37" s="37">
        <v>1</v>
      </c>
      <c r="BB37" s="37" t="s">
        <v>245</v>
      </c>
      <c r="BC37" s="37" t="s">
        <v>246</v>
      </c>
      <c r="BD37" s="37" t="s">
        <v>245</v>
      </c>
      <c r="BE37" s="37" t="s">
        <v>246</v>
      </c>
      <c r="BG37" s="27">
        <v>14</v>
      </c>
      <c r="BH37" s="27">
        <v>21</v>
      </c>
      <c r="BI37" s="27">
        <v>51</v>
      </c>
      <c r="BJ37" s="28">
        <v>15</v>
      </c>
      <c r="BK37" s="27">
        <f t="shared" si="5"/>
        <v>66</v>
      </c>
      <c r="BL37" s="29" t="s">
        <v>404</v>
      </c>
    </row>
    <row r="38" spans="1:64" ht="13.5" thickBot="1" x14ac:dyDescent="0.3">
      <c r="A38" s="27">
        <v>130142945</v>
      </c>
      <c r="B38" s="27" t="s">
        <v>312</v>
      </c>
      <c r="C38" s="27" t="s">
        <v>306</v>
      </c>
      <c r="D38" s="27">
        <v>200</v>
      </c>
      <c r="E38" s="28">
        <v>300</v>
      </c>
      <c r="F38" s="27" t="s">
        <v>281</v>
      </c>
      <c r="G38" s="29">
        <v>361585</v>
      </c>
      <c r="H38" s="27">
        <v>5782226</v>
      </c>
      <c r="I38" s="27" t="s">
        <v>319</v>
      </c>
      <c r="J38" s="27" t="s">
        <v>320</v>
      </c>
      <c r="K38" s="30" t="s">
        <v>280</v>
      </c>
      <c r="L38" s="31">
        <v>7.3</v>
      </c>
      <c r="M38" s="31">
        <v>5.9</v>
      </c>
      <c r="N38" s="32">
        <v>0.09</v>
      </c>
      <c r="O38" s="32">
        <f t="shared" si="11"/>
        <v>0.54</v>
      </c>
      <c r="P38" s="33">
        <v>25</v>
      </c>
      <c r="Q38" s="27">
        <v>8</v>
      </c>
      <c r="R38" s="27" t="s">
        <v>246</v>
      </c>
      <c r="S38" s="27">
        <v>14</v>
      </c>
      <c r="T38" s="27" t="s">
        <v>235</v>
      </c>
      <c r="V38" s="27">
        <f t="shared" si="0"/>
        <v>160</v>
      </c>
      <c r="W38" s="34">
        <f t="shared" si="1"/>
        <v>605</v>
      </c>
      <c r="X38" s="34">
        <f t="shared" si="2"/>
        <v>43.01</v>
      </c>
      <c r="Y38" s="34">
        <f t="shared" si="3"/>
        <v>460</v>
      </c>
      <c r="Z38" s="27">
        <v>9</v>
      </c>
      <c r="AB38" s="27">
        <v>0.8</v>
      </c>
      <c r="AC38" s="27">
        <v>5</v>
      </c>
      <c r="AD38" s="27">
        <v>0.11</v>
      </c>
      <c r="AE38" s="27">
        <v>2</v>
      </c>
      <c r="AF38" s="27">
        <v>0.1</v>
      </c>
      <c r="AG38" s="27">
        <v>7.9</v>
      </c>
      <c r="AI38" s="27">
        <v>10</v>
      </c>
      <c r="AJ38" s="27">
        <v>63</v>
      </c>
      <c r="AK38" s="31">
        <v>1.4</v>
      </c>
      <c r="AL38" s="35">
        <v>25</v>
      </c>
      <c r="AM38" s="31">
        <v>1</v>
      </c>
      <c r="AO38" s="31">
        <v>0.2</v>
      </c>
      <c r="AP38" s="24"/>
      <c r="AQ38" s="31">
        <f t="shared" si="4"/>
        <v>26.4</v>
      </c>
      <c r="AV38" s="27">
        <v>43</v>
      </c>
      <c r="AX38" s="36">
        <v>14</v>
      </c>
      <c r="AY38" s="37" t="s">
        <v>235</v>
      </c>
      <c r="AZ38" s="37">
        <v>8</v>
      </c>
      <c r="BB38" s="37" t="s">
        <v>245</v>
      </c>
      <c r="BC38" s="37" t="s">
        <v>246</v>
      </c>
      <c r="BD38" s="37" t="s">
        <v>245</v>
      </c>
      <c r="BE38" s="37" t="s">
        <v>246</v>
      </c>
      <c r="BG38" s="27">
        <v>15</v>
      </c>
      <c r="BH38" s="27">
        <v>29</v>
      </c>
      <c r="BI38" s="27">
        <v>25</v>
      </c>
      <c r="BJ38" s="28">
        <v>31</v>
      </c>
      <c r="BK38" s="27">
        <f t="shared" si="5"/>
        <v>56</v>
      </c>
      <c r="BL38" s="29" t="s">
        <v>402</v>
      </c>
    </row>
    <row r="39" spans="1:64" ht="13.5" thickBot="1" x14ac:dyDescent="0.3">
      <c r="A39" s="27">
        <v>130142946</v>
      </c>
      <c r="B39" s="27" t="s">
        <v>313</v>
      </c>
      <c r="C39" s="27" t="s">
        <v>260</v>
      </c>
      <c r="D39" s="27">
        <v>0</v>
      </c>
      <c r="E39" s="28">
        <v>10</v>
      </c>
      <c r="F39" s="27" t="s">
        <v>281</v>
      </c>
      <c r="G39" s="29">
        <v>359645</v>
      </c>
      <c r="H39" s="27">
        <v>5781875</v>
      </c>
      <c r="I39" s="27" t="s">
        <v>317</v>
      </c>
      <c r="J39" s="27" t="s">
        <v>318</v>
      </c>
      <c r="K39" s="30" t="s">
        <v>279</v>
      </c>
      <c r="L39" s="31">
        <v>5.5</v>
      </c>
      <c r="M39" s="31">
        <v>4.5</v>
      </c>
      <c r="N39" s="32">
        <v>0.08</v>
      </c>
      <c r="O39" s="32">
        <f>N39*10</f>
        <v>0.8</v>
      </c>
      <c r="P39" s="33">
        <v>6.7</v>
      </c>
      <c r="Q39" s="27">
        <v>7</v>
      </c>
      <c r="R39" s="27" t="s">
        <v>243</v>
      </c>
      <c r="S39" s="27">
        <v>1</v>
      </c>
      <c r="T39" s="27" t="s">
        <v>234</v>
      </c>
      <c r="V39" s="27">
        <f t="shared" si="0"/>
        <v>540</v>
      </c>
      <c r="W39" s="34">
        <f t="shared" si="1"/>
        <v>242</v>
      </c>
      <c r="X39" s="34">
        <f t="shared" si="2"/>
        <v>50.83</v>
      </c>
      <c r="Y39" s="34">
        <f t="shared" si="3"/>
        <v>89.7</v>
      </c>
      <c r="Z39" s="27">
        <v>54</v>
      </c>
      <c r="AB39" s="27">
        <v>2.7</v>
      </c>
      <c r="AC39" s="27">
        <v>2</v>
      </c>
      <c r="AD39" s="27">
        <v>0.13</v>
      </c>
      <c r="AE39" s="27">
        <v>0.39</v>
      </c>
      <c r="AF39" s="27">
        <v>0.6</v>
      </c>
      <c r="AG39" s="27">
        <v>5.8</v>
      </c>
      <c r="AI39" s="27">
        <v>46</v>
      </c>
      <c r="AJ39" s="27">
        <v>34</v>
      </c>
      <c r="AK39" s="31">
        <v>2.2999999999999998</v>
      </c>
      <c r="AL39" s="35">
        <v>6.7</v>
      </c>
      <c r="AM39" s="31">
        <v>10</v>
      </c>
      <c r="AO39" s="31">
        <v>1.4</v>
      </c>
      <c r="AP39" s="24"/>
      <c r="AQ39" s="31">
        <f t="shared" si="4"/>
        <v>9</v>
      </c>
      <c r="AS39" s="25">
        <v>2.9</v>
      </c>
      <c r="AT39" s="40">
        <v>4.9000000000000004</v>
      </c>
      <c r="AV39" s="27">
        <v>51</v>
      </c>
      <c r="AX39" s="36">
        <v>1</v>
      </c>
      <c r="AY39" s="37" t="s">
        <v>234</v>
      </c>
      <c r="AZ39" s="37">
        <v>7</v>
      </c>
      <c r="BB39" s="37" t="s">
        <v>242</v>
      </c>
      <c r="BC39" s="37" t="s">
        <v>242</v>
      </c>
      <c r="BD39" s="37" t="s">
        <v>242</v>
      </c>
      <c r="BE39" s="37" t="s">
        <v>243</v>
      </c>
      <c r="BG39" s="27">
        <v>24</v>
      </c>
      <c r="BH39" s="27">
        <v>22</v>
      </c>
      <c r="BI39" s="27">
        <v>23</v>
      </c>
      <c r="BJ39" s="28">
        <v>31</v>
      </c>
      <c r="BK39" s="27">
        <f t="shared" si="5"/>
        <v>54</v>
      </c>
      <c r="BL39" s="29" t="s">
        <v>404</v>
      </c>
    </row>
    <row r="40" spans="1:64" x14ac:dyDescent="0.25">
      <c r="A40" s="27">
        <v>130142947</v>
      </c>
      <c r="B40" s="27" t="s">
        <v>313</v>
      </c>
      <c r="C40" s="27" t="s">
        <v>261</v>
      </c>
      <c r="D40" s="27">
        <v>10</v>
      </c>
      <c r="E40" s="28">
        <v>50</v>
      </c>
      <c r="F40" s="27" t="s">
        <v>281</v>
      </c>
      <c r="G40" s="29">
        <v>359645</v>
      </c>
      <c r="H40" s="27">
        <v>5781875</v>
      </c>
      <c r="I40" s="27" t="s">
        <v>317</v>
      </c>
      <c r="J40" s="27" t="s">
        <v>318</v>
      </c>
      <c r="K40" s="30" t="s">
        <v>279</v>
      </c>
      <c r="L40" s="31">
        <v>5.7</v>
      </c>
      <c r="M40" s="31">
        <v>4.5999999999999996</v>
      </c>
      <c r="N40" s="32">
        <v>0.04</v>
      </c>
      <c r="O40" s="32">
        <f>N40*10</f>
        <v>0.4</v>
      </c>
      <c r="P40" s="33">
        <v>6.4</v>
      </c>
      <c r="Q40" s="27">
        <v>2</v>
      </c>
      <c r="R40" s="27" t="s">
        <v>243</v>
      </c>
      <c r="S40" s="27">
        <v>7</v>
      </c>
      <c r="T40" s="27" t="s">
        <v>235</v>
      </c>
      <c r="V40" s="27">
        <f t="shared" si="0"/>
        <v>240</v>
      </c>
      <c r="W40" s="34">
        <f t="shared" si="1"/>
        <v>181.5</v>
      </c>
      <c r="X40" s="34">
        <f t="shared" si="2"/>
        <v>27.37</v>
      </c>
      <c r="Y40" s="34">
        <f t="shared" si="3"/>
        <v>55.199999999999996</v>
      </c>
      <c r="Z40" s="27">
        <v>54</v>
      </c>
      <c r="AB40" s="27">
        <v>1.2</v>
      </c>
      <c r="AC40" s="27">
        <v>1.5</v>
      </c>
      <c r="AD40" s="27">
        <v>7.0000000000000007E-2</v>
      </c>
      <c r="AE40" s="27">
        <v>0.24</v>
      </c>
      <c r="AF40" s="27">
        <v>0.6</v>
      </c>
      <c r="AG40" s="27">
        <v>3.7</v>
      </c>
      <c r="AI40" s="27">
        <v>33</v>
      </c>
      <c r="AJ40" s="27">
        <v>42</v>
      </c>
      <c r="AK40" s="31">
        <v>2</v>
      </c>
      <c r="AL40" s="35">
        <v>6.4</v>
      </c>
      <c r="AM40" s="31">
        <v>16</v>
      </c>
      <c r="AO40" s="31">
        <v>0.8</v>
      </c>
      <c r="AP40" s="24"/>
      <c r="AQ40" s="31">
        <f t="shared" si="4"/>
        <v>8.4</v>
      </c>
      <c r="AV40" s="27">
        <v>29</v>
      </c>
      <c r="AX40" s="36">
        <v>7</v>
      </c>
      <c r="AY40" s="37" t="s">
        <v>235</v>
      </c>
      <c r="AZ40" s="37">
        <v>2</v>
      </c>
      <c r="BB40" s="37" t="s">
        <v>245</v>
      </c>
      <c r="BC40" s="37" t="s">
        <v>245</v>
      </c>
      <c r="BD40" s="37" t="s">
        <v>242</v>
      </c>
      <c r="BE40" s="37" t="s">
        <v>243</v>
      </c>
      <c r="BG40" s="27">
        <v>20</v>
      </c>
      <c r="BH40" s="27">
        <v>19</v>
      </c>
      <c r="BI40" s="27">
        <v>31</v>
      </c>
      <c r="BJ40" s="28">
        <v>30</v>
      </c>
      <c r="BK40" s="27">
        <f t="shared" si="5"/>
        <v>61</v>
      </c>
      <c r="BL40" s="29" t="s">
        <v>404</v>
      </c>
    </row>
    <row r="41" spans="1:64" x14ac:dyDescent="0.25">
      <c r="A41" s="27">
        <v>130142948</v>
      </c>
      <c r="B41" s="27" t="s">
        <v>313</v>
      </c>
      <c r="C41" s="27" t="s">
        <v>262</v>
      </c>
      <c r="D41" s="27">
        <v>50</v>
      </c>
      <c r="E41" s="28">
        <v>100</v>
      </c>
      <c r="F41" s="27" t="s">
        <v>281</v>
      </c>
      <c r="G41" s="29">
        <v>359645</v>
      </c>
      <c r="H41" s="27">
        <v>5781875</v>
      </c>
      <c r="I41" s="27" t="s">
        <v>319</v>
      </c>
      <c r="J41" s="27" t="s">
        <v>320</v>
      </c>
      <c r="K41" s="30" t="s">
        <v>280</v>
      </c>
      <c r="L41" s="31">
        <v>6.5</v>
      </c>
      <c r="M41" s="31">
        <v>5.4</v>
      </c>
      <c r="N41" s="32">
        <v>0.12</v>
      </c>
      <c r="O41" s="32">
        <f>N41*6</f>
        <v>0.72</v>
      </c>
      <c r="P41" s="33">
        <v>23</v>
      </c>
      <c r="Q41" s="27">
        <v>2</v>
      </c>
      <c r="R41" s="27" t="s">
        <v>245</v>
      </c>
      <c r="S41" s="27">
        <v>12</v>
      </c>
      <c r="T41" s="27" t="s">
        <v>234</v>
      </c>
      <c r="V41" s="27">
        <f t="shared" si="0"/>
        <v>80</v>
      </c>
      <c r="W41" s="34">
        <f t="shared" si="1"/>
        <v>774.40000000000009</v>
      </c>
      <c r="X41" s="34">
        <f t="shared" si="2"/>
        <v>50.83</v>
      </c>
      <c r="Y41" s="34">
        <f t="shared" si="3"/>
        <v>483</v>
      </c>
      <c r="Z41" s="27">
        <v>9.6</v>
      </c>
      <c r="AB41" s="27">
        <v>0.4</v>
      </c>
      <c r="AC41" s="27">
        <v>6.4</v>
      </c>
      <c r="AD41" s="27">
        <v>0.13</v>
      </c>
      <c r="AE41" s="27">
        <v>2.1</v>
      </c>
      <c r="AF41" s="27">
        <v>0.1</v>
      </c>
      <c r="AG41" s="27">
        <v>9.1999999999999993</v>
      </c>
      <c r="AI41" s="27">
        <v>4.5999999999999996</v>
      </c>
      <c r="AJ41" s="27">
        <v>70</v>
      </c>
      <c r="AK41" s="31">
        <v>1.4</v>
      </c>
      <c r="AL41" s="35">
        <v>23</v>
      </c>
      <c r="AM41" s="31">
        <v>1.2</v>
      </c>
      <c r="AO41" s="31">
        <v>0.1</v>
      </c>
      <c r="AP41" s="24"/>
      <c r="AQ41" s="31">
        <f t="shared" si="4"/>
        <v>24.4</v>
      </c>
      <c r="AV41" s="27">
        <v>51</v>
      </c>
      <c r="AX41" s="36">
        <v>12</v>
      </c>
      <c r="AY41" s="37" t="s">
        <v>234</v>
      </c>
      <c r="AZ41" s="37">
        <v>2</v>
      </c>
      <c r="BB41" s="37" t="s">
        <v>245</v>
      </c>
      <c r="BC41" s="37" t="s">
        <v>245</v>
      </c>
      <c r="BD41" s="37" t="s">
        <v>245</v>
      </c>
      <c r="BE41" s="37" t="s">
        <v>245</v>
      </c>
      <c r="BG41" s="27">
        <v>15</v>
      </c>
      <c r="BH41" s="27">
        <v>31</v>
      </c>
      <c r="BI41" s="27">
        <v>25</v>
      </c>
      <c r="BJ41" s="28">
        <v>30</v>
      </c>
      <c r="BK41" s="27">
        <f t="shared" si="5"/>
        <v>55</v>
      </c>
      <c r="BL41" s="29" t="s">
        <v>402</v>
      </c>
    </row>
    <row r="42" spans="1:64" x14ac:dyDescent="0.25">
      <c r="A42" s="27">
        <v>130142949</v>
      </c>
      <c r="B42" s="27" t="s">
        <v>313</v>
      </c>
      <c r="C42" s="27" t="s">
        <v>321</v>
      </c>
      <c r="D42" s="27">
        <v>100</v>
      </c>
      <c r="E42" s="28">
        <v>200</v>
      </c>
      <c r="F42" s="27" t="s">
        <v>281</v>
      </c>
      <c r="G42" s="29">
        <v>359645</v>
      </c>
      <c r="H42" s="27">
        <v>5781875</v>
      </c>
      <c r="I42" s="27" t="s">
        <v>319</v>
      </c>
      <c r="J42" s="27" t="s">
        <v>320</v>
      </c>
      <c r="K42" s="30" t="s">
        <v>280</v>
      </c>
      <c r="L42" s="31">
        <v>5.8</v>
      </c>
      <c r="M42" s="31">
        <v>5</v>
      </c>
      <c r="N42" s="32">
        <v>0.21</v>
      </c>
      <c r="O42" s="32">
        <f t="shared" ref="O42:O43" si="12">N42*6</f>
        <v>1.26</v>
      </c>
      <c r="P42" s="33">
        <v>26</v>
      </c>
      <c r="Q42" s="27">
        <v>7</v>
      </c>
      <c r="R42" s="27" t="s">
        <v>245</v>
      </c>
      <c r="S42" s="27">
        <v>13</v>
      </c>
      <c r="T42" s="27" t="s">
        <v>234</v>
      </c>
      <c r="V42" s="27">
        <f t="shared" si="0"/>
        <v>160</v>
      </c>
      <c r="W42" s="34">
        <f t="shared" si="1"/>
        <v>762.3</v>
      </c>
      <c r="X42" s="34">
        <f t="shared" si="2"/>
        <v>50.83</v>
      </c>
      <c r="Y42" s="34">
        <f t="shared" si="3"/>
        <v>621</v>
      </c>
      <c r="Z42" s="27">
        <v>41</v>
      </c>
      <c r="AB42" s="27">
        <v>0.8</v>
      </c>
      <c r="AC42" s="27">
        <v>6.3</v>
      </c>
      <c r="AD42" s="27">
        <v>0.13</v>
      </c>
      <c r="AE42" s="27">
        <v>2.7</v>
      </c>
      <c r="AF42" s="27">
        <v>0.5</v>
      </c>
      <c r="AG42" s="27">
        <v>10.3</v>
      </c>
      <c r="AI42" s="27">
        <v>7.3</v>
      </c>
      <c r="AJ42" s="27">
        <v>61</v>
      </c>
      <c r="AK42" s="31">
        <v>1.2</v>
      </c>
      <c r="AL42" s="35">
        <v>26</v>
      </c>
      <c r="AM42" s="31">
        <v>4.4000000000000004</v>
      </c>
      <c r="AO42" s="31">
        <v>0.1</v>
      </c>
      <c r="AP42" s="24"/>
      <c r="AQ42" s="31">
        <f t="shared" si="4"/>
        <v>27.2</v>
      </c>
      <c r="AV42" s="27">
        <v>49</v>
      </c>
      <c r="AX42" s="36">
        <v>13</v>
      </c>
      <c r="AY42" s="37" t="s">
        <v>234</v>
      </c>
      <c r="AZ42" s="37">
        <v>7</v>
      </c>
      <c r="BB42" s="37" t="s">
        <v>245</v>
      </c>
      <c r="BC42" s="37" t="s">
        <v>246</v>
      </c>
      <c r="BD42" s="37" t="s">
        <v>245</v>
      </c>
      <c r="BE42" s="37" t="s">
        <v>245</v>
      </c>
      <c r="BG42" s="27">
        <v>16</v>
      </c>
      <c r="BH42" s="27">
        <v>42</v>
      </c>
      <c r="BI42" s="27">
        <v>18</v>
      </c>
      <c r="BJ42" s="28">
        <v>25</v>
      </c>
      <c r="BK42" s="27">
        <f t="shared" si="5"/>
        <v>43</v>
      </c>
      <c r="BL42" s="29" t="s">
        <v>60</v>
      </c>
    </row>
    <row r="43" spans="1:64" ht="13.5" thickBot="1" x14ac:dyDescent="0.3">
      <c r="A43" s="27">
        <v>130142950</v>
      </c>
      <c r="B43" s="27" t="s">
        <v>313</v>
      </c>
      <c r="C43" s="27" t="s">
        <v>264</v>
      </c>
      <c r="D43" s="27">
        <v>200</v>
      </c>
      <c r="E43" s="28">
        <v>300</v>
      </c>
      <c r="F43" s="27" t="s">
        <v>281</v>
      </c>
      <c r="G43" s="29">
        <v>359645</v>
      </c>
      <c r="H43" s="27">
        <v>5781875</v>
      </c>
      <c r="I43" s="27" t="s">
        <v>319</v>
      </c>
      <c r="J43" s="27" t="s">
        <v>320</v>
      </c>
      <c r="K43" s="30" t="s">
        <v>280</v>
      </c>
      <c r="L43" s="31">
        <v>6.6</v>
      </c>
      <c r="M43" s="31">
        <v>6</v>
      </c>
      <c r="N43" s="32">
        <v>0.25</v>
      </c>
      <c r="O43" s="32">
        <f t="shared" si="12"/>
        <v>1.5</v>
      </c>
      <c r="P43" s="33">
        <v>34</v>
      </c>
      <c r="Q43" s="27">
        <v>7</v>
      </c>
      <c r="R43" s="27" t="s">
        <v>246</v>
      </c>
      <c r="S43" s="27">
        <v>14</v>
      </c>
      <c r="T43" s="27" t="s">
        <v>234</v>
      </c>
      <c r="V43" s="27">
        <f t="shared" si="0"/>
        <v>180</v>
      </c>
      <c r="W43" s="34">
        <f t="shared" si="1"/>
        <v>1040.5999999999999</v>
      </c>
      <c r="X43" s="34">
        <f t="shared" si="2"/>
        <v>58.65</v>
      </c>
      <c r="Y43" s="34">
        <f t="shared" si="3"/>
        <v>1173</v>
      </c>
      <c r="Z43" s="27">
        <v>9</v>
      </c>
      <c r="AB43" s="27">
        <v>0.9</v>
      </c>
      <c r="AC43" s="27">
        <v>8.6</v>
      </c>
      <c r="AD43" s="27">
        <v>0.15</v>
      </c>
      <c r="AE43" s="27">
        <v>5.0999999999999996</v>
      </c>
      <c r="AF43" s="27">
        <v>0.1</v>
      </c>
      <c r="AG43" s="27">
        <v>14.8</v>
      </c>
      <c r="AI43" s="27">
        <v>6</v>
      </c>
      <c r="AJ43" s="27">
        <v>58</v>
      </c>
      <c r="AK43" s="31">
        <v>1</v>
      </c>
      <c r="AL43" s="35">
        <v>34</v>
      </c>
      <c r="AM43" s="31">
        <v>1</v>
      </c>
      <c r="AO43" s="31">
        <v>0.1</v>
      </c>
      <c r="AP43" s="24"/>
      <c r="AQ43" s="31">
        <f t="shared" si="4"/>
        <v>35</v>
      </c>
      <c r="AV43" s="27">
        <v>60</v>
      </c>
      <c r="AX43" s="36">
        <v>14</v>
      </c>
      <c r="AY43" s="37" t="s">
        <v>234</v>
      </c>
      <c r="AZ43" s="37">
        <v>7</v>
      </c>
      <c r="BB43" s="37" t="s">
        <v>245</v>
      </c>
      <c r="BC43" s="37" t="s">
        <v>246</v>
      </c>
      <c r="BD43" s="37" t="s">
        <v>245</v>
      </c>
      <c r="BE43" s="37" t="s">
        <v>246</v>
      </c>
      <c r="BG43" s="27">
        <v>15</v>
      </c>
      <c r="BH43" s="27">
        <v>48</v>
      </c>
      <c r="BI43" s="27">
        <v>12</v>
      </c>
      <c r="BJ43" s="28">
        <v>24</v>
      </c>
      <c r="BK43" s="27">
        <f t="shared" si="5"/>
        <v>36</v>
      </c>
      <c r="BL43" s="29" t="s">
        <v>60</v>
      </c>
    </row>
    <row r="44" spans="1:64" ht="13.5" thickBot="1" x14ac:dyDescent="0.3">
      <c r="A44" s="27">
        <v>130142951</v>
      </c>
      <c r="B44" s="27" t="s">
        <v>314</v>
      </c>
      <c r="C44" s="27" t="s">
        <v>284</v>
      </c>
      <c r="D44" s="27">
        <v>0</v>
      </c>
      <c r="E44" s="28">
        <v>10</v>
      </c>
      <c r="F44" s="27" t="s">
        <v>281</v>
      </c>
      <c r="G44" s="29">
        <v>361170</v>
      </c>
      <c r="H44" s="27">
        <v>5780667</v>
      </c>
      <c r="I44" s="27" t="s">
        <v>317</v>
      </c>
      <c r="J44" s="27" t="s">
        <v>318</v>
      </c>
      <c r="K44" s="30" t="s">
        <v>279</v>
      </c>
      <c r="L44" s="31">
        <v>6</v>
      </c>
      <c r="M44" s="31">
        <v>5.2</v>
      </c>
      <c r="N44" s="32">
        <v>0.1</v>
      </c>
      <c r="O44" s="32">
        <f>N44*10</f>
        <v>1</v>
      </c>
      <c r="P44" s="33">
        <v>1.9</v>
      </c>
      <c r="Q44" s="27">
        <v>3</v>
      </c>
      <c r="R44" s="27" t="s">
        <v>244</v>
      </c>
      <c r="S44" s="27">
        <v>4</v>
      </c>
      <c r="T44" s="27" t="s">
        <v>235</v>
      </c>
      <c r="V44" s="27">
        <f t="shared" si="0"/>
        <v>980.00000000000011</v>
      </c>
      <c r="W44" s="34">
        <f t="shared" si="1"/>
        <v>242</v>
      </c>
      <c r="X44" s="34">
        <f t="shared" si="2"/>
        <v>308.89</v>
      </c>
      <c r="Y44" s="34">
        <f t="shared" si="3"/>
        <v>34.5</v>
      </c>
      <c r="Z44" s="27">
        <v>9</v>
      </c>
      <c r="AB44" s="27">
        <v>4.9000000000000004</v>
      </c>
      <c r="AC44" s="27">
        <v>2</v>
      </c>
      <c r="AD44" s="27">
        <v>0.79</v>
      </c>
      <c r="AE44" s="27">
        <v>0.15</v>
      </c>
      <c r="AF44" s="27">
        <v>0.1</v>
      </c>
      <c r="AG44" s="27">
        <v>7.8</v>
      </c>
      <c r="AI44" s="27">
        <v>63</v>
      </c>
      <c r="AJ44" s="27">
        <v>25</v>
      </c>
      <c r="AK44" s="31">
        <v>10</v>
      </c>
      <c r="AL44" s="35">
        <v>1.9</v>
      </c>
      <c r="AM44" s="31">
        <v>1</v>
      </c>
      <c r="AO44" s="31">
        <v>2.5</v>
      </c>
      <c r="AP44" s="24"/>
      <c r="AQ44" s="31">
        <f t="shared" si="4"/>
        <v>11.9</v>
      </c>
      <c r="AS44" s="25">
        <v>1.7</v>
      </c>
      <c r="AT44" s="39">
        <v>2.9</v>
      </c>
      <c r="AV44" s="27">
        <v>310</v>
      </c>
      <c r="AX44" s="36">
        <v>4</v>
      </c>
      <c r="AY44" s="37" t="s">
        <v>235</v>
      </c>
      <c r="AZ44" s="37">
        <v>3</v>
      </c>
      <c r="BB44" s="37" t="s">
        <v>242</v>
      </c>
      <c r="BC44" s="37" t="s">
        <v>243</v>
      </c>
      <c r="BD44" s="37" t="s">
        <v>243</v>
      </c>
      <c r="BE44" s="37" t="s">
        <v>244</v>
      </c>
      <c r="BG44" s="27">
        <v>23</v>
      </c>
      <c r="BH44" s="27">
        <v>26</v>
      </c>
      <c r="BI44" s="27">
        <v>25</v>
      </c>
      <c r="BJ44" s="28">
        <v>26</v>
      </c>
      <c r="BK44" s="27">
        <f t="shared" si="5"/>
        <v>51</v>
      </c>
      <c r="BL44" s="29" t="s">
        <v>402</v>
      </c>
    </row>
    <row r="45" spans="1:64" x14ac:dyDescent="0.25">
      <c r="A45" s="27">
        <v>130142952</v>
      </c>
      <c r="B45" s="27" t="s">
        <v>314</v>
      </c>
      <c r="C45" s="27" t="s">
        <v>282</v>
      </c>
      <c r="D45" s="27">
        <v>10</v>
      </c>
      <c r="E45" s="28">
        <v>50</v>
      </c>
      <c r="F45" s="27" t="s">
        <v>281</v>
      </c>
      <c r="G45" s="29">
        <v>361170</v>
      </c>
      <c r="H45" s="27">
        <v>5780667</v>
      </c>
      <c r="I45" s="27" t="s">
        <v>317</v>
      </c>
      <c r="J45" s="27" t="s">
        <v>318</v>
      </c>
      <c r="K45" s="30" t="s">
        <v>279</v>
      </c>
      <c r="L45" s="31">
        <v>5.8</v>
      </c>
      <c r="M45" s="31">
        <v>4.8</v>
      </c>
      <c r="N45" s="32">
        <v>7.0000000000000007E-2</v>
      </c>
      <c r="O45" s="32">
        <f>N45*10</f>
        <v>0.70000000000000007</v>
      </c>
      <c r="P45" s="33">
        <v>2</v>
      </c>
      <c r="Q45" s="27">
        <v>2</v>
      </c>
      <c r="R45" s="27" t="s">
        <v>245</v>
      </c>
      <c r="S45" s="27">
        <v>8</v>
      </c>
      <c r="T45" s="27" t="s">
        <v>235</v>
      </c>
      <c r="V45" s="27">
        <f t="shared" si="0"/>
        <v>620</v>
      </c>
      <c r="W45" s="34">
        <f t="shared" si="1"/>
        <v>229.89999999999998</v>
      </c>
      <c r="X45" s="34">
        <f t="shared" si="2"/>
        <v>246.33</v>
      </c>
      <c r="Y45" s="34">
        <f t="shared" si="3"/>
        <v>27.599999999999998</v>
      </c>
      <c r="Z45" s="27">
        <v>21</v>
      </c>
      <c r="AB45" s="27">
        <v>3.1</v>
      </c>
      <c r="AC45" s="27">
        <v>1.9</v>
      </c>
      <c r="AD45" s="27">
        <v>0.63</v>
      </c>
      <c r="AE45" s="27">
        <v>0.12</v>
      </c>
      <c r="AF45" s="27">
        <v>0.2</v>
      </c>
      <c r="AG45" s="27">
        <v>6</v>
      </c>
      <c r="AI45" s="27">
        <v>52</v>
      </c>
      <c r="AJ45" s="27">
        <v>32</v>
      </c>
      <c r="AK45" s="31">
        <v>10</v>
      </c>
      <c r="AL45" s="35">
        <v>2</v>
      </c>
      <c r="AM45" s="31">
        <v>3.9</v>
      </c>
      <c r="AO45" s="31">
        <v>1.6</v>
      </c>
      <c r="AP45" s="24"/>
      <c r="AQ45" s="31">
        <f t="shared" si="4"/>
        <v>12</v>
      </c>
      <c r="AV45" s="27">
        <v>240</v>
      </c>
      <c r="AX45" s="36">
        <v>8</v>
      </c>
      <c r="AY45" s="37" t="s">
        <v>235</v>
      </c>
      <c r="AZ45" s="37">
        <v>2</v>
      </c>
      <c r="BB45" s="37" t="s">
        <v>243</v>
      </c>
      <c r="BC45" s="37" t="s">
        <v>243</v>
      </c>
      <c r="BD45" s="37" t="s">
        <v>245</v>
      </c>
      <c r="BE45" s="37" t="s">
        <v>245</v>
      </c>
      <c r="BG45" s="27">
        <v>24</v>
      </c>
      <c r="BH45" s="27">
        <v>26</v>
      </c>
      <c r="BI45" s="27">
        <v>20</v>
      </c>
      <c r="BJ45" s="28">
        <v>31</v>
      </c>
      <c r="BK45" s="27">
        <f t="shared" si="5"/>
        <v>51</v>
      </c>
      <c r="BL45" s="29" t="s">
        <v>402</v>
      </c>
    </row>
    <row r="46" spans="1:64" x14ac:dyDescent="0.25">
      <c r="A46" s="27">
        <v>130142953</v>
      </c>
      <c r="B46" s="27" t="s">
        <v>314</v>
      </c>
      <c r="C46" s="27" t="s">
        <v>283</v>
      </c>
      <c r="D46" s="27">
        <v>50</v>
      </c>
      <c r="E46" s="28">
        <v>100</v>
      </c>
      <c r="F46" s="27" t="s">
        <v>281</v>
      </c>
      <c r="G46" s="29">
        <v>361170</v>
      </c>
      <c r="H46" s="27">
        <v>5780667</v>
      </c>
      <c r="I46" s="27" t="s">
        <v>319</v>
      </c>
      <c r="J46" s="27" t="s">
        <v>320</v>
      </c>
      <c r="K46" s="30" t="s">
        <v>280</v>
      </c>
      <c r="L46" s="31">
        <v>5.5</v>
      </c>
      <c r="M46" s="31">
        <v>4.7</v>
      </c>
      <c r="N46" s="32">
        <v>0.15</v>
      </c>
      <c r="O46" s="32">
        <f>N46*6</f>
        <v>0.89999999999999991</v>
      </c>
      <c r="P46" s="33">
        <v>6.2</v>
      </c>
      <c r="Q46" s="27">
        <v>6</v>
      </c>
      <c r="R46" s="27" t="s">
        <v>242</v>
      </c>
      <c r="S46" s="27">
        <v>0</v>
      </c>
      <c r="T46" s="27" t="s">
        <v>234</v>
      </c>
      <c r="V46" s="27">
        <f t="shared" si="0"/>
        <v>420</v>
      </c>
      <c r="W46" s="34">
        <f t="shared" si="1"/>
        <v>762.3</v>
      </c>
      <c r="X46" s="34">
        <f t="shared" si="2"/>
        <v>113.38999999999999</v>
      </c>
      <c r="Y46" s="34">
        <f t="shared" si="3"/>
        <v>133.39999999999998</v>
      </c>
      <c r="Z46" s="27">
        <v>23</v>
      </c>
      <c r="AB46" s="27">
        <v>2.1</v>
      </c>
      <c r="AC46" s="27">
        <v>6.3</v>
      </c>
      <c r="AD46" s="27">
        <v>0.28999999999999998</v>
      </c>
      <c r="AE46" s="27">
        <v>0.57999999999999996</v>
      </c>
      <c r="AF46" s="27">
        <v>0.3</v>
      </c>
      <c r="AG46" s="27">
        <v>9.5</v>
      </c>
      <c r="AI46" s="27">
        <v>22</v>
      </c>
      <c r="AJ46" s="27">
        <v>66</v>
      </c>
      <c r="AK46" s="31">
        <v>3</v>
      </c>
      <c r="AL46" s="35">
        <v>6.2</v>
      </c>
      <c r="AM46" s="31">
        <v>2.7</v>
      </c>
      <c r="AO46" s="31">
        <v>0.3</v>
      </c>
      <c r="AP46" s="24"/>
      <c r="AQ46" s="31">
        <f t="shared" si="4"/>
        <v>9.1999999999999993</v>
      </c>
      <c r="AV46" s="27">
        <v>110</v>
      </c>
      <c r="AX46" s="36">
        <v>0</v>
      </c>
      <c r="AY46" s="37" t="s">
        <v>234</v>
      </c>
      <c r="AZ46" s="37">
        <v>6</v>
      </c>
      <c r="BB46" s="37" t="s">
        <v>242</v>
      </c>
      <c r="BC46" s="37" t="s">
        <v>242</v>
      </c>
      <c r="BD46" s="37" t="s">
        <v>242</v>
      </c>
      <c r="BE46" s="37" t="s">
        <v>242</v>
      </c>
      <c r="BG46" s="27">
        <v>19</v>
      </c>
      <c r="BH46" s="27">
        <v>41</v>
      </c>
      <c r="BI46" s="27">
        <v>20</v>
      </c>
      <c r="BJ46" s="28">
        <v>20</v>
      </c>
      <c r="BK46" s="27">
        <f t="shared" si="5"/>
        <v>40</v>
      </c>
      <c r="BL46" s="29" t="s">
        <v>60</v>
      </c>
    </row>
    <row r="47" spans="1:64" x14ac:dyDescent="0.25">
      <c r="A47" s="27">
        <v>130142954</v>
      </c>
      <c r="B47" s="27" t="s">
        <v>314</v>
      </c>
      <c r="C47" s="27" t="s">
        <v>285</v>
      </c>
      <c r="D47" s="27">
        <v>100</v>
      </c>
      <c r="E47" s="28">
        <v>200</v>
      </c>
      <c r="F47" s="27" t="s">
        <v>281</v>
      </c>
      <c r="G47" s="29">
        <v>361170</v>
      </c>
      <c r="H47" s="27">
        <v>5780667</v>
      </c>
      <c r="I47" s="27" t="s">
        <v>319</v>
      </c>
      <c r="J47" s="27" t="s">
        <v>320</v>
      </c>
      <c r="K47" s="30" t="s">
        <v>280</v>
      </c>
      <c r="L47" s="31">
        <v>5.8</v>
      </c>
      <c r="M47" s="31">
        <v>4.8</v>
      </c>
      <c r="N47" s="32">
        <v>0.2</v>
      </c>
      <c r="O47" s="32">
        <f t="shared" ref="O47:O48" si="13">N47*6</f>
        <v>1.2000000000000002</v>
      </c>
      <c r="P47" s="33">
        <v>14</v>
      </c>
      <c r="Q47" s="27">
        <v>2</v>
      </c>
      <c r="R47" s="27" t="s">
        <v>244</v>
      </c>
      <c r="S47" s="27">
        <v>9</v>
      </c>
      <c r="T47" s="27" t="s">
        <v>235</v>
      </c>
      <c r="V47" s="27">
        <f t="shared" si="0"/>
        <v>480</v>
      </c>
      <c r="W47" s="34">
        <f t="shared" si="1"/>
        <v>1113.1999999999998</v>
      </c>
      <c r="X47" s="34">
        <f t="shared" si="2"/>
        <v>70.38</v>
      </c>
      <c r="Y47" s="34">
        <f t="shared" si="3"/>
        <v>437</v>
      </c>
      <c r="Z47" s="27">
        <v>12</v>
      </c>
      <c r="AB47" s="27">
        <v>2.4</v>
      </c>
      <c r="AC47" s="27">
        <v>9.1999999999999993</v>
      </c>
      <c r="AD47" s="27">
        <v>0.18</v>
      </c>
      <c r="AE47" s="27">
        <v>1.9</v>
      </c>
      <c r="AF47" s="27">
        <v>0.1</v>
      </c>
      <c r="AG47" s="27">
        <v>13.8</v>
      </c>
      <c r="AI47" s="27">
        <v>17</v>
      </c>
      <c r="AJ47" s="27">
        <v>67</v>
      </c>
      <c r="AK47" s="31">
        <v>1.3</v>
      </c>
      <c r="AL47" s="35">
        <v>14</v>
      </c>
      <c r="AM47" s="31">
        <v>1</v>
      </c>
      <c r="AO47" s="31">
        <v>0.3</v>
      </c>
      <c r="AP47" s="24"/>
      <c r="AQ47" s="31">
        <f t="shared" si="4"/>
        <v>15.3</v>
      </c>
      <c r="AV47" s="27">
        <v>70</v>
      </c>
      <c r="AX47" s="36">
        <v>9</v>
      </c>
      <c r="AY47" s="37" t="s">
        <v>235</v>
      </c>
      <c r="AZ47" s="37">
        <v>2</v>
      </c>
      <c r="BB47" s="37" t="s">
        <v>244</v>
      </c>
      <c r="BC47" s="37" t="s">
        <v>245</v>
      </c>
      <c r="BD47" s="37" t="s">
        <v>244</v>
      </c>
      <c r="BE47" s="37" t="s">
        <v>244</v>
      </c>
      <c r="BG47" s="27">
        <v>19</v>
      </c>
      <c r="BH47" s="27">
        <v>45</v>
      </c>
      <c r="BI47" s="27">
        <v>17</v>
      </c>
      <c r="BJ47" s="28">
        <v>19</v>
      </c>
      <c r="BK47" s="27">
        <f t="shared" si="5"/>
        <v>36</v>
      </c>
      <c r="BL47" s="29" t="s">
        <v>60</v>
      </c>
    </row>
    <row r="48" spans="1:64" ht="13.5" thickBot="1" x14ac:dyDescent="0.3">
      <c r="A48" s="41">
        <v>130142955</v>
      </c>
      <c r="B48" s="41" t="s">
        <v>314</v>
      </c>
      <c r="C48" s="41" t="s">
        <v>286</v>
      </c>
      <c r="D48" s="41">
        <v>200</v>
      </c>
      <c r="E48" s="42">
        <v>300</v>
      </c>
      <c r="F48" s="41" t="s">
        <v>281</v>
      </c>
      <c r="G48" s="43">
        <v>361170</v>
      </c>
      <c r="H48" s="41">
        <v>5780667</v>
      </c>
      <c r="I48" s="41" t="s">
        <v>319</v>
      </c>
      <c r="J48" s="41" t="s">
        <v>320</v>
      </c>
      <c r="K48" s="44" t="s">
        <v>280</v>
      </c>
      <c r="L48" s="45">
        <v>6.1</v>
      </c>
      <c r="M48" s="45">
        <v>4.8</v>
      </c>
      <c r="N48" s="46">
        <v>0.16</v>
      </c>
      <c r="O48" s="46">
        <f t="shared" si="13"/>
        <v>0.96</v>
      </c>
      <c r="P48" s="47">
        <v>14</v>
      </c>
      <c r="Q48" s="41">
        <v>2</v>
      </c>
      <c r="R48" s="41" t="s">
        <v>245</v>
      </c>
      <c r="S48" s="41">
        <v>12</v>
      </c>
      <c r="T48" s="41" t="s">
        <v>235</v>
      </c>
      <c r="V48" s="41">
        <f t="shared" si="0"/>
        <v>440.00000000000006</v>
      </c>
      <c r="W48" s="48">
        <f t="shared" si="1"/>
        <v>955.90000000000009</v>
      </c>
      <c r="X48" s="48">
        <f t="shared" si="2"/>
        <v>70.38</v>
      </c>
      <c r="Y48" s="48">
        <f t="shared" si="3"/>
        <v>391</v>
      </c>
      <c r="Z48" s="41">
        <v>9</v>
      </c>
      <c r="AB48" s="41">
        <v>2.2000000000000002</v>
      </c>
      <c r="AC48" s="41">
        <v>7.9</v>
      </c>
      <c r="AD48" s="41">
        <v>0.18</v>
      </c>
      <c r="AE48" s="41">
        <v>1.7</v>
      </c>
      <c r="AF48" s="41">
        <v>0.1</v>
      </c>
      <c r="AG48" s="41">
        <v>12</v>
      </c>
      <c r="AI48" s="41">
        <v>18</v>
      </c>
      <c r="AJ48" s="41">
        <v>66</v>
      </c>
      <c r="AK48" s="45">
        <v>1.5</v>
      </c>
      <c r="AL48" s="49">
        <v>14</v>
      </c>
      <c r="AM48" s="45">
        <v>1</v>
      </c>
      <c r="AO48" s="45">
        <v>0.3</v>
      </c>
      <c r="AP48" s="24"/>
      <c r="AQ48" s="45">
        <f t="shared" si="4"/>
        <v>15.5</v>
      </c>
      <c r="AV48" s="41">
        <v>70</v>
      </c>
      <c r="AX48" s="50">
        <v>12</v>
      </c>
      <c r="AY48" s="51" t="s">
        <v>235</v>
      </c>
      <c r="AZ48" s="51">
        <v>2</v>
      </c>
      <c r="BB48" s="51" t="s">
        <v>245</v>
      </c>
      <c r="BC48" s="51" t="s">
        <v>245</v>
      </c>
      <c r="BD48" s="51" t="s">
        <v>245</v>
      </c>
      <c r="BE48" s="51" t="s">
        <v>245</v>
      </c>
      <c r="BG48" s="41">
        <v>17</v>
      </c>
      <c r="BH48" s="41">
        <v>41</v>
      </c>
      <c r="BI48" s="41">
        <v>23</v>
      </c>
      <c r="BJ48" s="42">
        <v>19</v>
      </c>
      <c r="BK48" s="41">
        <f t="shared" si="5"/>
        <v>42</v>
      </c>
      <c r="BL48" s="43" t="s">
        <v>60</v>
      </c>
    </row>
    <row r="51" spans="1:8" ht="13.5" thickBot="1" x14ac:dyDescent="0.3">
      <c r="A51" s="73" t="s">
        <v>324</v>
      </c>
    </row>
    <row r="52" spans="1:8" ht="13.5" thickBot="1" x14ac:dyDescent="0.3">
      <c r="A52" s="74"/>
      <c r="B52" s="53" t="s">
        <v>325</v>
      </c>
      <c r="C52" s="131" t="s">
        <v>326</v>
      </c>
      <c r="D52" s="132"/>
      <c r="E52" s="131" t="s">
        <v>327</v>
      </c>
      <c r="F52" s="133"/>
      <c r="G52" s="133"/>
      <c r="H52" s="132"/>
    </row>
    <row r="53" spans="1:8" ht="13.5" thickBot="1" x14ac:dyDescent="0.3">
      <c r="A53" s="74"/>
      <c r="B53" s="55"/>
      <c r="C53" s="129" t="s">
        <v>328</v>
      </c>
      <c r="D53" s="134"/>
      <c r="E53" s="129" t="s">
        <v>329</v>
      </c>
      <c r="F53" s="130"/>
      <c r="G53" s="130"/>
      <c r="H53" s="124"/>
    </row>
    <row r="54" spans="1:8" ht="13.5" thickBot="1" x14ac:dyDescent="0.3">
      <c r="A54" s="74"/>
      <c r="B54" s="56"/>
      <c r="C54" s="117" t="s">
        <v>330</v>
      </c>
      <c r="D54" s="125"/>
      <c r="E54" s="117" t="s">
        <v>331</v>
      </c>
      <c r="F54" s="127"/>
      <c r="G54" s="127"/>
      <c r="H54" s="118"/>
    </row>
    <row r="55" spans="1:8" ht="13.5" thickBot="1" x14ac:dyDescent="0.3">
      <c r="A55" s="74"/>
      <c r="B55" s="57"/>
      <c r="C55" s="117" t="s">
        <v>332</v>
      </c>
      <c r="D55" s="125"/>
      <c r="E55" s="117" t="s">
        <v>333</v>
      </c>
      <c r="F55" s="127"/>
      <c r="G55" s="127"/>
      <c r="H55" s="118"/>
    </row>
    <row r="56" spans="1:8" ht="13.5" thickBot="1" x14ac:dyDescent="0.3">
      <c r="A56" s="74"/>
      <c r="B56" s="58"/>
      <c r="C56" s="137" t="s">
        <v>334</v>
      </c>
      <c r="D56" s="126"/>
      <c r="E56" s="119" t="s">
        <v>335</v>
      </c>
      <c r="F56" s="128"/>
      <c r="G56" s="128"/>
      <c r="H56" s="120"/>
    </row>
    <row r="57" spans="1:8" x14ac:dyDescent="0.25">
      <c r="A57" s="74"/>
    </row>
    <row r="58" spans="1:8" ht="13.5" thickBot="1" x14ac:dyDescent="0.3">
      <c r="A58" s="73" t="s">
        <v>336</v>
      </c>
    </row>
    <row r="59" spans="1:8" ht="13.5" thickBot="1" x14ac:dyDescent="0.3">
      <c r="A59" s="74"/>
      <c r="B59" s="59" t="s">
        <v>325</v>
      </c>
      <c r="C59" s="131" t="s">
        <v>119</v>
      </c>
      <c r="D59" s="132"/>
      <c r="E59" s="131" t="s">
        <v>327</v>
      </c>
      <c r="F59" s="133"/>
      <c r="G59" s="133"/>
      <c r="H59" s="132"/>
    </row>
    <row r="60" spans="1:8" ht="13.5" thickBot="1" x14ac:dyDescent="0.3">
      <c r="A60" s="74"/>
      <c r="B60" s="67"/>
      <c r="C60" s="129" t="s">
        <v>395</v>
      </c>
      <c r="D60" s="134"/>
      <c r="E60" s="129" t="s">
        <v>397</v>
      </c>
      <c r="F60" s="130"/>
      <c r="G60" s="130"/>
      <c r="H60" s="124"/>
    </row>
    <row r="61" spans="1:8" ht="15.75" thickBot="1" x14ac:dyDescent="0.3">
      <c r="A61" s="74"/>
      <c r="B61" s="60"/>
      <c r="C61" s="121" t="s">
        <v>396</v>
      </c>
      <c r="D61" s="122"/>
      <c r="E61" s="121" t="s">
        <v>398</v>
      </c>
      <c r="F61" s="135"/>
      <c r="G61" s="135"/>
      <c r="H61" s="136"/>
    </row>
    <row r="62" spans="1:8" ht="13.5" thickBot="1" x14ac:dyDescent="0.3">
      <c r="A62" s="74"/>
      <c r="B62" s="56"/>
      <c r="C62" s="117">
        <v>3</v>
      </c>
      <c r="D62" s="125"/>
      <c r="E62" s="117" t="s">
        <v>399</v>
      </c>
      <c r="F62" s="127"/>
      <c r="G62" s="127"/>
      <c r="H62" s="118"/>
    </row>
    <row r="63" spans="1:8" ht="13.5" thickBot="1" x14ac:dyDescent="0.3">
      <c r="A63" s="74"/>
      <c r="B63" s="57"/>
      <c r="C63" s="117">
        <v>2</v>
      </c>
      <c r="D63" s="125"/>
      <c r="E63" s="117" t="s">
        <v>400</v>
      </c>
      <c r="F63" s="127"/>
      <c r="G63" s="127"/>
      <c r="H63" s="118"/>
    </row>
    <row r="64" spans="1:8" ht="13.5" thickBot="1" x14ac:dyDescent="0.3">
      <c r="A64" s="74"/>
      <c r="B64" s="58"/>
      <c r="C64" s="119">
        <v>1</v>
      </c>
      <c r="D64" s="126"/>
      <c r="E64" s="119" t="s">
        <v>401</v>
      </c>
      <c r="F64" s="128"/>
      <c r="G64" s="128"/>
      <c r="H64" s="120"/>
    </row>
    <row r="65" spans="1:10" x14ac:dyDescent="0.25">
      <c r="A65" s="74"/>
      <c r="B65" s="52"/>
      <c r="C65" s="52"/>
      <c r="D65" s="52"/>
    </row>
    <row r="66" spans="1:10" ht="13.5" thickBot="1" x14ac:dyDescent="0.3">
      <c r="A66" s="73" t="s">
        <v>337</v>
      </c>
    </row>
    <row r="67" spans="1:10" ht="13.5" thickBot="1" x14ac:dyDescent="0.3">
      <c r="A67" s="74"/>
      <c r="B67" s="59" t="s">
        <v>325</v>
      </c>
      <c r="C67" s="131" t="s">
        <v>338</v>
      </c>
      <c r="D67" s="132"/>
      <c r="E67" s="131" t="s">
        <v>327</v>
      </c>
      <c r="F67" s="133"/>
      <c r="G67" s="133"/>
      <c r="H67" s="133"/>
      <c r="I67" s="133"/>
      <c r="J67" s="132"/>
    </row>
    <row r="68" spans="1:10" ht="13.5" thickBot="1" x14ac:dyDescent="0.3">
      <c r="A68" s="74"/>
      <c r="B68" s="60"/>
      <c r="C68" s="129" t="s">
        <v>339</v>
      </c>
      <c r="D68" s="134"/>
      <c r="E68" s="129" t="s">
        <v>340</v>
      </c>
      <c r="F68" s="130"/>
      <c r="G68" s="130"/>
      <c r="H68" s="130"/>
      <c r="I68" s="130"/>
      <c r="J68" s="124"/>
    </row>
    <row r="69" spans="1:10" ht="13.5" thickBot="1" x14ac:dyDescent="0.3">
      <c r="A69" s="74"/>
      <c r="B69" s="56"/>
      <c r="C69" s="117" t="s">
        <v>341</v>
      </c>
      <c r="D69" s="125"/>
      <c r="E69" s="117" t="s">
        <v>342</v>
      </c>
      <c r="F69" s="127"/>
      <c r="G69" s="127"/>
      <c r="H69" s="127"/>
      <c r="I69" s="127"/>
      <c r="J69" s="118"/>
    </row>
    <row r="70" spans="1:10" ht="13.5" thickBot="1" x14ac:dyDescent="0.3">
      <c r="A70" s="74"/>
      <c r="B70" s="57"/>
      <c r="C70" s="117" t="s">
        <v>343</v>
      </c>
      <c r="D70" s="125"/>
      <c r="E70" s="117" t="s">
        <v>344</v>
      </c>
      <c r="F70" s="127"/>
      <c r="G70" s="127"/>
      <c r="H70" s="127"/>
      <c r="I70" s="127"/>
      <c r="J70" s="118"/>
    </row>
    <row r="71" spans="1:10" ht="13.5" thickBot="1" x14ac:dyDescent="0.3">
      <c r="A71" s="74"/>
      <c r="B71" s="58"/>
      <c r="C71" s="119" t="s">
        <v>345</v>
      </c>
      <c r="D71" s="126"/>
      <c r="E71" s="119" t="s">
        <v>346</v>
      </c>
      <c r="F71" s="128"/>
      <c r="G71" s="128"/>
      <c r="H71" s="128"/>
      <c r="I71" s="128"/>
      <c r="J71" s="120"/>
    </row>
    <row r="72" spans="1:10" x14ac:dyDescent="0.25">
      <c r="A72" s="74"/>
    </row>
    <row r="73" spans="1:10" ht="13.5" thickBot="1" x14ac:dyDescent="0.3">
      <c r="A73" s="73" t="s">
        <v>347</v>
      </c>
    </row>
    <row r="74" spans="1:10" ht="13.5" thickBot="1" x14ac:dyDescent="0.3">
      <c r="A74" s="74"/>
      <c r="B74" s="59" t="s">
        <v>325</v>
      </c>
      <c r="C74" s="131" t="s">
        <v>348</v>
      </c>
      <c r="D74" s="132"/>
      <c r="E74" s="131" t="s">
        <v>327</v>
      </c>
      <c r="F74" s="133"/>
      <c r="G74" s="133"/>
      <c r="H74" s="133"/>
      <c r="I74" s="133"/>
      <c r="J74" s="132"/>
    </row>
    <row r="75" spans="1:10" ht="13.5" thickBot="1" x14ac:dyDescent="0.3">
      <c r="A75" s="74"/>
      <c r="B75" s="60"/>
      <c r="C75" s="129" t="s">
        <v>234</v>
      </c>
      <c r="D75" s="134"/>
      <c r="E75" s="129" t="s">
        <v>349</v>
      </c>
      <c r="F75" s="130"/>
      <c r="G75" s="130"/>
      <c r="H75" s="130"/>
      <c r="I75" s="130"/>
      <c r="J75" s="124"/>
    </row>
    <row r="76" spans="1:10" ht="13.5" thickBot="1" x14ac:dyDescent="0.3">
      <c r="A76" s="74"/>
      <c r="B76" s="56"/>
      <c r="C76" s="117" t="s">
        <v>235</v>
      </c>
      <c r="D76" s="125"/>
      <c r="E76" s="117" t="s">
        <v>350</v>
      </c>
      <c r="F76" s="127"/>
      <c r="G76" s="127"/>
      <c r="H76" s="127"/>
      <c r="I76" s="127"/>
      <c r="J76" s="118"/>
    </row>
    <row r="77" spans="1:10" ht="13.5" thickBot="1" x14ac:dyDescent="0.3">
      <c r="A77" s="74"/>
      <c r="B77" s="57"/>
      <c r="C77" s="119" t="s">
        <v>240</v>
      </c>
      <c r="D77" s="126"/>
      <c r="E77" s="119" t="s">
        <v>351</v>
      </c>
      <c r="F77" s="128"/>
      <c r="G77" s="128"/>
      <c r="H77" s="128"/>
      <c r="I77" s="128"/>
      <c r="J77" s="120"/>
    </row>
    <row r="78" spans="1:10" x14ac:dyDescent="0.25">
      <c r="A78" s="74"/>
    </row>
    <row r="79" spans="1:10" ht="13.5" thickBot="1" x14ac:dyDescent="0.3">
      <c r="A79" s="73" t="s">
        <v>352</v>
      </c>
    </row>
    <row r="80" spans="1:10" ht="13.5" thickBot="1" x14ac:dyDescent="0.3">
      <c r="A80" s="74"/>
      <c r="B80" s="59" t="s">
        <v>325</v>
      </c>
      <c r="C80" s="131" t="s">
        <v>353</v>
      </c>
      <c r="D80" s="132"/>
      <c r="E80" s="131" t="s">
        <v>327</v>
      </c>
      <c r="F80" s="133"/>
      <c r="G80" s="133"/>
      <c r="H80" s="133"/>
      <c r="I80" s="133"/>
      <c r="J80" s="132"/>
    </row>
    <row r="81" spans="1:10" x14ac:dyDescent="0.25">
      <c r="A81" s="74"/>
      <c r="B81" s="61"/>
      <c r="C81" s="129" t="s">
        <v>354</v>
      </c>
      <c r="D81" s="134"/>
      <c r="E81" s="129" t="s">
        <v>355</v>
      </c>
      <c r="F81" s="130"/>
      <c r="G81" s="130"/>
      <c r="H81" s="130"/>
      <c r="I81" s="130"/>
      <c r="J81" s="124"/>
    </row>
    <row r="82" spans="1:10" x14ac:dyDescent="0.25">
      <c r="A82" s="74"/>
      <c r="B82" s="62"/>
      <c r="C82" s="117" t="s">
        <v>356</v>
      </c>
      <c r="D82" s="125"/>
      <c r="E82" s="117" t="s">
        <v>357</v>
      </c>
      <c r="F82" s="127"/>
      <c r="G82" s="127"/>
      <c r="H82" s="127"/>
      <c r="I82" s="127"/>
      <c r="J82" s="118"/>
    </row>
    <row r="83" spans="1:10" x14ac:dyDescent="0.25">
      <c r="A83" s="74"/>
      <c r="B83" s="63"/>
      <c r="C83" s="117" t="s">
        <v>358</v>
      </c>
      <c r="D83" s="125"/>
      <c r="E83" s="117" t="s">
        <v>359</v>
      </c>
      <c r="F83" s="127"/>
      <c r="G83" s="127"/>
      <c r="H83" s="127"/>
      <c r="I83" s="127"/>
      <c r="J83" s="118"/>
    </row>
    <row r="84" spans="1:10" x14ac:dyDescent="0.25">
      <c r="A84" s="74"/>
      <c r="B84" s="64"/>
      <c r="C84" s="117" t="s">
        <v>360</v>
      </c>
      <c r="D84" s="125"/>
      <c r="E84" s="117" t="s">
        <v>361</v>
      </c>
      <c r="F84" s="127"/>
      <c r="G84" s="127"/>
      <c r="H84" s="127"/>
      <c r="I84" s="127"/>
      <c r="J84" s="118"/>
    </row>
    <row r="85" spans="1:10" x14ac:dyDescent="0.25">
      <c r="A85" s="74"/>
      <c r="B85" s="65"/>
      <c r="C85" s="117" t="s">
        <v>362</v>
      </c>
      <c r="D85" s="125"/>
      <c r="E85" s="117" t="s">
        <v>363</v>
      </c>
      <c r="F85" s="127"/>
      <c r="G85" s="127"/>
      <c r="H85" s="127"/>
      <c r="I85" s="127"/>
      <c r="J85" s="118"/>
    </row>
    <row r="86" spans="1:10" ht="13.5" thickBot="1" x14ac:dyDescent="0.3">
      <c r="A86" s="74"/>
      <c r="B86" s="66"/>
      <c r="C86" s="119" t="s">
        <v>364</v>
      </c>
      <c r="D86" s="126"/>
      <c r="E86" s="119" t="s">
        <v>365</v>
      </c>
      <c r="F86" s="128"/>
      <c r="G86" s="128"/>
      <c r="H86" s="128"/>
      <c r="I86" s="128"/>
      <c r="J86" s="120"/>
    </row>
    <row r="87" spans="1:10" x14ac:dyDescent="0.25">
      <c r="A87" s="74"/>
    </row>
    <row r="88" spans="1:10" ht="13.5" thickBot="1" x14ac:dyDescent="0.3">
      <c r="A88" s="73" t="s">
        <v>366</v>
      </c>
    </row>
    <row r="89" spans="1:10" ht="13.5" thickBot="1" x14ac:dyDescent="0.3">
      <c r="B89" s="54" t="s">
        <v>325</v>
      </c>
      <c r="C89" s="123" t="s">
        <v>327</v>
      </c>
      <c r="D89" s="124"/>
    </row>
    <row r="90" spans="1:10" ht="13.5" thickBot="1" x14ac:dyDescent="0.3">
      <c r="B90" s="60"/>
      <c r="C90" s="117" t="s">
        <v>242</v>
      </c>
      <c r="D90" s="118"/>
    </row>
    <row r="91" spans="1:10" ht="13.5" thickBot="1" x14ac:dyDescent="0.3">
      <c r="B91" s="67"/>
      <c r="C91" s="117" t="s">
        <v>243</v>
      </c>
      <c r="D91" s="118"/>
    </row>
    <row r="92" spans="1:10" ht="13.5" thickBot="1" x14ac:dyDescent="0.3">
      <c r="B92" s="56"/>
      <c r="C92" s="117" t="s">
        <v>244</v>
      </c>
      <c r="D92" s="118"/>
    </row>
    <row r="93" spans="1:10" ht="13.5" thickBot="1" x14ac:dyDescent="0.3">
      <c r="B93" s="57"/>
      <c r="C93" s="117" t="s">
        <v>245</v>
      </c>
      <c r="D93" s="118"/>
    </row>
    <row r="94" spans="1:10" ht="13.5" thickBot="1" x14ac:dyDescent="0.3">
      <c r="B94" s="58"/>
      <c r="C94" s="119" t="s">
        <v>246</v>
      </c>
      <c r="D94" s="120"/>
    </row>
  </sheetData>
  <mergeCells count="60"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9:D59"/>
    <mergeCell ref="E59:H59"/>
    <mergeCell ref="C60:D60"/>
    <mergeCell ref="E60:H60"/>
    <mergeCell ref="C62:D62"/>
    <mergeCell ref="E62:H62"/>
    <mergeCell ref="C63:D63"/>
    <mergeCell ref="E63:H63"/>
    <mergeCell ref="E61:H61"/>
    <mergeCell ref="E64:H64"/>
    <mergeCell ref="C67:D67"/>
    <mergeCell ref="E67:J67"/>
    <mergeCell ref="C68:D68"/>
    <mergeCell ref="E68:J68"/>
    <mergeCell ref="E69:J69"/>
    <mergeCell ref="C70:D70"/>
    <mergeCell ref="E70:J70"/>
    <mergeCell ref="C71:D71"/>
    <mergeCell ref="E71:J71"/>
    <mergeCell ref="E81:J81"/>
    <mergeCell ref="C74:D74"/>
    <mergeCell ref="E74:J74"/>
    <mergeCell ref="C75:D75"/>
    <mergeCell ref="E75:J75"/>
    <mergeCell ref="C76:D76"/>
    <mergeCell ref="E76:J76"/>
    <mergeCell ref="C77:D77"/>
    <mergeCell ref="E77:J77"/>
    <mergeCell ref="C80:D80"/>
    <mergeCell ref="E80:J80"/>
    <mergeCell ref="C81:D81"/>
    <mergeCell ref="E85:J85"/>
    <mergeCell ref="C86:D86"/>
    <mergeCell ref="E86:J86"/>
    <mergeCell ref="C82:D82"/>
    <mergeCell ref="E82:J82"/>
    <mergeCell ref="C83:D83"/>
    <mergeCell ref="E83:J83"/>
    <mergeCell ref="C84:D84"/>
    <mergeCell ref="E84:J84"/>
    <mergeCell ref="C91:D91"/>
    <mergeCell ref="C92:D92"/>
    <mergeCell ref="C93:D93"/>
    <mergeCell ref="C94:D94"/>
    <mergeCell ref="C61:D61"/>
    <mergeCell ref="C89:D89"/>
    <mergeCell ref="C90:D90"/>
    <mergeCell ref="C69:D69"/>
    <mergeCell ref="C64:D64"/>
    <mergeCell ref="C85:D85"/>
  </mergeCells>
  <phoneticPr fontId="18" type="noConversion"/>
  <conditionalFormatting sqref="AL9:AL48">
    <cfRule type="cellIs" dxfId="487" priority="97" operator="lessThan">
      <formula>0.001</formula>
    </cfRule>
    <cfRule type="cellIs" dxfId="486" priority="98" operator="between">
      <formula>0.001</formula>
      <formula>5.99</formula>
    </cfRule>
    <cfRule type="cellIs" dxfId="485" priority="99" operator="between">
      <formula>6</formula>
      <formula>9.99</formula>
    </cfRule>
    <cfRule type="cellIs" dxfId="484" priority="100" operator="between">
      <formula>10</formula>
      <formula>14.99</formula>
    </cfRule>
    <cfRule type="cellIs" dxfId="483" priority="101" operator="greaterThanOrEqual">
      <formula>15</formula>
    </cfRule>
  </conditionalFormatting>
  <conditionalFormatting sqref="P9:P48">
    <cfRule type="cellIs" dxfId="482" priority="92" operator="lessThan">
      <formula>0.001</formula>
    </cfRule>
    <cfRule type="cellIs" dxfId="481" priority="93" operator="between">
      <formula>0.001</formula>
      <formula>5.99</formula>
    </cfRule>
    <cfRule type="cellIs" dxfId="480" priority="94" operator="between">
      <formula>6</formula>
      <formula>9.99</formula>
    </cfRule>
    <cfRule type="cellIs" dxfId="479" priority="95" operator="between">
      <formula>10</formula>
      <formula>14.99</formula>
    </cfRule>
    <cfRule type="cellIs" dxfId="478" priority="96" operator="greaterThanOrEqual">
      <formula>15</formula>
    </cfRule>
  </conditionalFormatting>
  <conditionalFormatting sqref="AZ9:AZ48">
    <cfRule type="cellIs" dxfId="477" priority="88" operator="equal">
      <formula>3</formula>
    </cfRule>
    <cfRule type="cellIs" dxfId="476" priority="89" operator="equal">
      <formula>2</formula>
    </cfRule>
    <cfRule type="cellIs" dxfId="475" priority="90" operator="equal">
      <formula>1</formula>
    </cfRule>
    <cfRule type="cellIs" dxfId="474" priority="91" operator="between">
      <formula>4</formula>
      <formula>8</formula>
    </cfRule>
  </conditionalFormatting>
  <conditionalFormatting sqref="BB9:BE9">
    <cfRule type="containsText" dxfId="473" priority="83" operator="containsText" text="Complete">
      <formula>NOT(ISERROR(SEARCH("Complete",BB9)))</formula>
    </cfRule>
    <cfRule type="containsText" dxfId="472" priority="84" operator="containsText" text="Strong">
      <formula>NOT(ISERROR(SEARCH("Strong",BB9)))</formula>
    </cfRule>
    <cfRule type="containsText" dxfId="471" priority="85" operator="containsText" text="Moderate">
      <formula>NOT(ISERROR(SEARCH("Moderate",BB9)))</formula>
    </cfRule>
    <cfRule type="containsText" dxfId="470" priority="86" operator="containsText" text="Slight">
      <formula>NOT(ISERROR(SEARCH("Slight",BB9)))</formula>
    </cfRule>
    <cfRule type="containsText" dxfId="469" priority="87" operator="containsText" text="Nil">
      <formula>NOT(ISERROR(SEARCH("Nil",BB9)))</formula>
    </cfRule>
  </conditionalFormatting>
  <conditionalFormatting sqref="BB10:BE48">
    <cfRule type="containsText" dxfId="468" priority="78" operator="containsText" text="Complete">
      <formula>NOT(ISERROR(SEARCH("Complete",BB10)))</formula>
    </cfRule>
    <cfRule type="containsText" dxfId="467" priority="79" operator="containsText" text="Strong">
      <formula>NOT(ISERROR(SEARCH("Strong",BB10)))</formula>
    </cfRule>
    <cfRule type="containsText" dxfId="466" priority="80" operator="containsText" text="Moderate">
      <formula>NOT(ISERROR(SEARCH("Moderate",BB10)))</formula>
    </cfRule>
    <cfRule type="containsText" dxfId="465" priority="81" operator="containsText" text="Slight">
      <formula>NOT(ISERROR(SEARCH("Slight",BB10)))</formula>
    </cfRule>
    <cfRule type="containsText" dxfId="464" priority="82" operator="containsText" text="Nil">
      <formula>NOT(ISERROR(SEARCH("Nil",BB10)))</formula>
    </cfRule>
  </conditionalFormatting>
  <conditionalFormatting sqref="Q9:Q48">
    <cfRule type="cellIs" dxfId="463" priority="1" operator="between">
      <formula>7</formula>
      <formula>8</formula>
    </cfRule>
    <cfRule type="cellIs" dxfId="462" priority="74" operator="equal">
      <formula>3</formula>
    </cfRule>
    <cfRule type="cellIs" dxfId="461" priority="75" operator="equal">
      <formula>2</formula>
    </cfRule>
    <cfRule type="cellIs" dxfId="460" priority="76" operator="equal">
      <formula>1</formula>
    </cfRule>
    <cfRule type="cellIs" dxfId="459" priority="77" operator="between">
      <formula>4</formula>
      <formula>6</formula>
    </cfRule>
  </conditionalFormatting>
  <conditionalFormatting sqref="R9">
    <cfRule type="containsText" dxfId="458" priority="69" operator="containsText" text="Complete">
      <formula>NOT(ISERROR(SEARCH("Complete",R9)))</formula>
    </cfRule>
    <cfRule type="containsText" dxfId="457" priority="70" operator="containsText" text="Strong">
      <formula>NOT(ISERROR(SEARCH("Strong",R9)))</formula>
    </cfRule>
    <cfRule type="containsText" dxfId="456" priority="71" operator="containsText" text="Moderate">
      <formula>NOT(ISERROR(SEARCH("Moderate",R9)))</formula>
    </cfRule>
    <cfRule type="containsText" dxfId="455" priority="72" operator="containsText" text="Slight">
      <formula>NOT(ISERROR(SEARCH("Slight",R9)))</formula>
    </cfRule>
    <cfRule type="containsText" dxfId="454" priority="73" operator="containsText" text="Nil">
      <formula>NOT(ISERROR(SEARCH("Nil",R9)))</formula>
    </cfRule>
  </conditionalFormatting>
  <conditionalFormatting sqref="R10:R48">
    <cfRule type="containsText" dxfId="453" priority="64" operator="containsText" text="Complete">
      <formula>NOT(ISERROR(SEARCH("Complete",R10)))</formula>
    </cfRule>
    <cfRule type="containsText" dxfId="452" priority="65" operator="containsText" text="Strong">
      <formula>NOT(ISERROR(SEARCH("Strong",R10)))</formula>
    </cfRule>
    <cfRule type="containsText" dxfId="451" priority="66" operator="containsText" text="Moderate">
      <formula>NOT(ISERROR(SEARCH("Moderate",R10)))</formula>
    </cfRule>
    <cfRule type="containsText" dxfId="450" priority="67" operator="containsText" text="Slight">
      <formula>NOT(ISERROR(SEARCH("Slight",R10)))</formula>
    </cfRule>
    <cfRule type="containsText" dxfId="449" priority="68" operator="containsText" text="Nil">
      <formula>NOT(ISERROR(SEARCH("Nil",R10)))</formula>
    </cfRule>
  </conditionalFormatting>
  <conditionalFormatting sqref="AX9:AX48">
    <cfRule type="cellIs" dxfId="448" priority="60" operator="between">
      <formula>0</formula>
      <formula>4</formula>
    </cfRule>
    <cfRule type="cellIs" dxfId="447" priority="61" operator="between">
      <formula>13</formula>
      <formula>16</formula>
    </cfRule>
    <cfRule type="cellIs" dxfId="446" priority="62" operator="between">
      <formula>9</formula>
      <formula>12</formula>
    </cfRule>
    <cfRule type="cellIs" dxfId="445" priority="63" operator="between">
      <formula>5</formula>
      <formula>8</formula>
    </cfRule>
  </conditionalFormatting>
  <conditionalFormatting sqref="AY9:AY48">
    <cfRule type="containsText" dxfId="444" priority="57" operator="containsText" text="Considerable">
      <formula>NOT(ISERROR(SEARCH("Considerable",AY9)))</formula>
    </cfRule>
    <cfRule type="containsText" dxfId="443" priority="58" operator="containsText" text="Partial">
      <formula>NOT(ISERROR(SEARCH("Partial",AY9)))</formula>
    </cfRule>
    <cfRule type="containsText" dxfId="442" priority="59" operator="containsText" text="Water Stable">
      <formula>NOT(ISERROR(SEARCH("Water Stable",AY9)))</formula>
    </cfRule>
  </conditionalFormatting>
  <conditionalFormatting sqref="S9:S48">
    <cfRule type="cellIs" dxfId="441" priority="53" operator="between">
      <formula>0</formula>
      <formula>4</formula>
    </cfRule>
    <cfRule type="cellIs" dxfId="440" priority="54" operator="between">
      <formula>13</formula>
      <formula>16</formula>
    </cfRule>
    <cfRule type="cellIs" dxfId="439" priority="55" operator="between">
      <formula>9</formula>
      <formula>12</formula>
    </cfRule>
    <cfRule type="cellIs" dxfId="438" priority="56" operator="between">
      <formula>5</formula>
      <formula>8</formula>
    </cfRule>
  </conditionalFormatting>
  <conditionalFormatting sqref="T9:T48">
    <cfRule type="containsText" dxfId="437" priority="50" operator="containsText" text="Considerable">
      <formula>NOT(ISERROR(SEARCH("Considerable",T9)))</formula>
    </cfRule>
    <cfRule type="containsText" dxfId="436" priority="51" operator="containsText" text="Partial">
      <formula>NOT(ISERROR(SEARCH("Partial",T9)))</formula>
    </cfRule>
    <cfRule type="containsText" dxfId="435" priority="52" operator="containsText" text="Water Stable">
      <formula>NOT(ISERROR(SEARCH("Water Stable",T9)))</formula>
    </cfRule>
  </conditionalFormatting>
  <conditionalFormatting sqref="AS9">
    <cfRule type="cellIs" dxfId="434" priority="44" operator="greaterThanOrEqual">
      <formula>4</formula>
    </cfRule>
    <cfRule type="cellIs" dxfId="433" priority="45" operator="between">
      <formula>3</formula>
      <formula>3.99</formula>
    </cfRule>
    <cfRule type="cellIs" dxfId="432" priority="46" operator="between">
      <formula>2</formula>
      <formula>2.99</formula>
    </cfRule>
    <cfRule type="cellIs" dxfId="431" priority="47" operator="between">
      <formula>1</formula>
      <formula>1.99</formula>
    </cfRule>
    <cfRule type="cellIs" dxfId="430" priority="48" operator="between">
      <formula>0.5</formula>
      <formula>0.99</formula>
    </cfRule>
    <cfRule type="cellIs" dxfId="429" priority="49" operator="lessThan">
      <formula>0.49</formula>
    </cfRule>
  </conditionalFormatting>
  <conditionalFormatting sqref="AS14">
    <cfRule type="cellIs" dxfId="428" priority="38" operator="greaterThanOrEqual">
      <formula>4</formula>
    </cfRule>
    <cfRule type="cellIs" dxfId="427" priority="39" operator="between">
      <formula>3</formula>
      <formula>3.99</formula>
    </cfRule>
    <cfRule type="cellIs" dxfId="426" priority="40" operator="between">
      <formula>2</formula>
      <formula>2.99</formula>
    </cfRule>
    <cfRule type="cellIs" dxfId="425" priority="41" operator="between">
      <formula>1</formula>
      <formula>1.99</formula>
    </cfRule>
    <cfRule type="cellIs" dxfId="424" priority="42" operator="between">
      <formula>0.5</formula>
      <formula>0.99</formula>
    </cfRule>
    <cfRule type="cellIs" dxfId="423" priority="43" operator="lessThan">
      <formula>0.49</formula>
    </cfRule>
  </conditionalFormatting>
  <conditionalFormatting sqref="AS19">
    <cfRule type="cellIs" dxfId="422" priority="32" operator="greaterThanOrEqual">
      <formula>4</formula>
    </cfRule>
    <cfRule type="cellIs" dxfId="421" priority="33" operator="between">
      <formula>3</formula>
      <formula>3.99</formula>
    </cfRule>
    <cfRule type="cellIs" dxfId="420" priority="34" operator="between">
      <formula>2</formula>
      <formula>2.99</formula>
    </cfRule>
    <cfRule type="cellIs" dxfId="419" priority="35" operator="between">
      <formula>1</formula>
      <formula>1.99</formula>
    </cfRule>
    <cfRule type="cellIs" dxfId="418" priority="36" operator="between">
      <formula>0.5</formula>
      <formula>0.99</formula>
    </cfRule>
    <cfRule type="cellIs" dxfId="417" priority="37" operator="lessThan">
      <formula>0.49</formula>
    </cfRule>
  </conditionalFormatting>
  <conditionalFormatting sqref="AS24">
    <cfRule type="cellIs" dxfId="416" priority="26" operator="greaterThanOrEqual">
      <formula>4</formula>
    </cfRule>
    <cfRule type="cellIs" dxfId="415" priority="27" operator="between">
      <formula>3</formula>
      <formula>3.99</formula>
    </cfRule>
    <cfRule type="cellIs" dxfId="414" priority="28" operator="between">
      <formula>2</formula>
      <formula>2.99</formula>
    </cfRule>
    <cfRule type="cellIs" dxfId="413" priority="29" operator="between">
      <formula>1</formula>
      <formula>1.99</formula>
    </cfRule>
    <cfRule type="cellIs" dxfId="412" priority="30" operator="between">
      <formula>0.5</formula>
      <formula>0.99</formula>
    </cfRule>
    <cfRule type="cellIs" dxfId="411" priority="31" operator="lessThan">
      <formula>0.49</formula>
    </cfRule>
  </conditionalFormatting>
  <conditionalFormatting sqref="AS29">
    <cfRule type="cellIs" dxfId="410" priority="20" operator="greaterThanOrEqual">
      <formula>4</formula>
    </cfRule>
    <cfRule type="cellIs" dxfId="409" priority="21" operator="between">
      <formula>3</formula>
      <formula>3.99</formula>
    </cfRule>
    <cfRule type="cellIs" dxfId="408" priority="22" operator="between">
      <formula>2</formula>
      <formula>2.99</formula>
    </cfRule>
    <cfRule type="cellIs" dxfId="407" priority="23" operator="between">
      <formula>1</formula>
      <formula>1.99</formula>
    </cfRule>
    <cfRule type="cellIs" dxfId="406" priority="24" operator="between">
      <formula>0.5</formula>
      <formula>0.99</formula>
    </cfRule>
    <cfRule type="cellIs" dxfId="405" priority="25" operator="lessThan">
      <formula>0.49</formula>
    </cfRule>
  </conditionalFormatting>
  <conditionalFormatting sqref="AS34">
    <cfRule type="cellIs" dxfId="404" priority="14" operator="greaterThanOrEqual">
      <formula>4</formula>
    </cfRule>
    <cfRule type="cellIs" dxfId="403" priority="15" operator="between">
      <formula>3</formula>
      <formula>3.99</formula>
    </cfRule>
    <cfRule type="cellIs" dxfId="402" priority="16" operator="between">
      <formula>2</formula>
      <formula>2.99</formula>
    </cfRule>
    <cfRule type="cellIs" dxfId="401" priority="17" operator="between">
      <formula>1</formula>
      <formula>1.99</formula>
    </cfRule>
    <cfRule type="cellIs" dxfId="400" priority="18" operator="between">
      <formula>0.5</formula>
      <formula>0.99</formula>
    </cfRule>
    <cfRule type="cellIs" dxfId="399" priority="19" operator="lessThan">
      <formula>0.49</formula>
    </cfRule>
  </conditionalFormatting>
  <conditionalFormatting sqref="AS39">
    <cfRule type="cellIs" dxfId="398" priority="8" operator="greaterThanOrEqual">
      <formula>4</formula>
    </cfRule>
    <cfRule type="cellIs" dxfId="397" priority="9" operator="between">
      <formula>3</formula>
      <formula>3.99</formula>
    </cfRule>
    <cfRule type="cellIs" dxfId="396" priority="10" operator="between">
      <formula>2</formula>
      <formula>2.99</formula>
    </cfRule>
    <cfRule type="cellIs" dxfId="395" priority="11" operator="between">
      <formula>1</formula>
      <formula>1.99</formula>
    </cfRule>
    <cfRule type="cellIs" dxfId="394" priority="12" operator="between">
      <formula>0.5</formula>
      <formula>0.99</formula>
    </cfRule>
    <cfRule type="cellIs" dxfId="393" priority="13" operator="lessThan">
      <formula>0.49</formula>
    </cfRule>
  </conditionalFormatting>
  <conditionalFormatting sqref="AS44">
    <cfRule type="cellIs" dxfId="392" priority="2" operator="greaterThanOrEqual">
      <formula>4</formula>
    </cfRule>
    <cfRule type="cellIs" dxfId="391" priority="3" operator="between">
      <formula>3</formula>
      <formula>3.99</formula>
    </cfRule>
    <cfRule type="cellIs" dxfId="390" priority="4" operator="between">
      <formula>2</formula>
      <formula>2.99</formula>
    </cfRule>
    <cfRule type="cellIs" dxfId="389" priority="5" operator="between">
      <formula>1</formula>
      <formula>1.99</formula>
    </cfRule>
    <cfRule type="cellIs" dxfId="388" priority="6" operator="between">
      <formula>0.5</formula>
      <formula>0.99</formula>
    </cfRule>
    <cfRule type="cellIs" dxfId="387" priority="7" operator="lessThan">
      <formula>0.49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4DBE-E756-43EE-B77A-8424675427EB}">
  <dimension ref="A1:BL101"/>
  <sheetViews>
    <sheetView topLeftCell="A5" workbookViewId="0">
      <selection activeCell="S51" sqref="S51:S55"/>
    </sheetView>
  </sheetViews>
  <sheetFormatPr defaultRowHeight="12.75" x14ac:dyDescent="0.25"/>
  <cols>
    <col min="1" max="2" width="12.85546875" style="1" customWidth="1"/>
    <col min="3" max="3" width="18" style="1" customWidth="1"/>
    <col min="4" max="5" width="9.140625" style="1"/>
    <col min="6" max="6" width="10" style="1" customWidth="1"/>
    <col min="7" max="7" width="11.5703125" style="1" customWidth="1"/>
    <col min="8" max="8" width="13.28515625" style="1" customWidth="1"/>
    <col min="9" max="9" width="11.42578125" style="1" customWidth="1"/>
    <col min="10" max="10" width="24.5703125" style="1" customWidth="1"/>
    <col min="11" max="11" width="26.42578125" style="1" customWidth="1"/>
    <col min="12" max="12" width="10.7109375" style="1" customWidth="1"/>
    <col min="13" max="13" width="9.140625" style="1"/>
    <col min="14" max="14" width="11.140625" style="1" customWidth="1"/>
    <col min="15" max="17" width="9.140625" style="1"/>
    <col min="18" max="18" width="15.42578125" style="1" customWidth="1"/>
    <col min="19" max="19" width="12.140625" style="1" customWidth="1"/>
    <col min="20" max="20" width="13.85546875" style="1" customWidth="1"/>
    <col min="21" max="21" width="1.7109375" style="1" customWidth="1"/>
    <col min="22" max="26" width="9.140625" style="1"/>
    <col min="27" max="27" width="1.7109375" style="1" customWidth="1"/>
    <col min="28" max="33" width="9.140625" style="1"/>
    <col min="34" max="34" width="1.7109375" style="1" customWidth="1"/>
    <col min="35" max="39" width="9.140625" style="1"/>
    <col min="40" max="40" width="1.7109375" style="1" customWidth="1"/>
    <col min="41" max="41" width="9.140625" style="1"/>
    <col min="42" max="42" width="1.7109375" style="1" customWidth="1"/>
    <col min="43" max="43" width="9.140625" style="1"/>
    <col min="44" max="44" width="1.7109375" style="1" customWidth="1"/>
    <col min="45" max="46" width="9.140625" style="1"/>
    <col min="47" max="47" width="1.7109375" style="1" customWidth="1"/>
    <col min="48" max="48" width="9.140625" style="1"/>
    <col min="49" max="49" width="1.7109375" style="1" customWidth="1"/>
    <col min="50" max="50" width="9.85546875" style="1" customWidth="1"/>
    <col min="51" max="51" width="15.140625" style="1" customWidth="1"/>
    <col min="52" max="52" width="13.5703125" style="1" customWidth="1"/>
    <col min="53" max="53" width="1.7109375" style="1" customWidth="1"/>
    <col min="54" max="54" width="11.42578125" style="1" customWidth="1"/>
    <col min="55" max="55" width="12.7109375" style="1" customWidth="1"/>
    <col min="56" max="56" width="12.42578125" style="1" customWidth="1"/>
    <col min="57" max="57" width="13.5703125" style="1" customWidth="1"/>
    <col min="58" max="58" width="1.7109375" style="1" customWidth="1"/>
    <col min="59" max="63" width="9.140625" style="1"/>
    <col min="64" max="64" width="15" style="1" customWidth="1"/>
    <col min="65" max="16384" width="9.140625" style="1"/>
  </cols>
  <sheetData>
    <row r="1" spans="1:64" ht="15.75" x14ac:dyDescent="0.25">
      <c r="A1" s="85" t="s">
        <v>383</v>
      </c>
    </row>
    <row r="2" spans="1:64" ht="15.75" x14ac:dyDescent="0.25">
      <c r="A2" s="85" t="s">
        <v>386</v>
      </c>
    </row>
    <row r="3" spans="1:64" ht="15.75" x14ac:dyDescent="0.25">
      <c r="A3" s="85" t="s">
        <v>384</v>
      </c>
    </row>
    <row r="4" spans="1:64" ht="15.75" x14ac:dyDescent="0.25">
      <c r="A4" s="86"/>
    </row>
    <row r="5" spans="1:64" ht="16.5" thickBot="1" x14ac:dyDescent="0.3">
      <c r="A5" s="86"/>
    </row>
    <row r="6" spans="1:64" ht="63.75" x14ac:dyDescent="0.25">
      <c r="A6" s="3" t="s">
        <v>0</v>
      </c>
      <c r="B6" s="3" t="s">
        <v>265</v>
      </c>
      <c r="C6" s="3" t="s">
        <v>1</v>
      </c>
      <c r="D6" s="3" t="s">
        <v>269</v>
      </c>
      <c r="E6" s="4" t="s">
        <v>270</v>
      </c>
      <c r="F6" s="3" t="s">
        <v>266</v>
      </c>
      <c r="G6" s="3" t="s">
        <v>267</v>
      </c>
      <c r="H6" s="3" t="s">
        <v>268</v>
      </c>
      <c r="I6" s="3" t="s">
        <v>315</v>
      </c>
      <c r="J6" s="3" t="s">
        <v>316</v>
      </c>
      <c r="K6" s="5" t="s">
        <v>272</v>
      </c>
      <c r="L6" s="3" t="s">
        <v>15</v>
      </c>
      <c r="M6" s="3" t="s">
        <v>16</v>
      </c>
      <c r="N6" s="4" t="s">
        <v>17</v>
      </c>
      <c r="O6" s="4" t="s">
        <v>322</v>
      </c>
      <c r="P6" s="4" t="s">
        <v>274</v>
      </c>
      <c r="Q6" s="3" t="s">
        <v>323</v>
      </c>
      <c r="R6" s="3" t="s">
        <v>275</v>
      </c>
      <c r="S6" s="6" t="s">
        <v>55</v>
      </c>
      <c r="T6" s="3" t="s">
        <v>56</v>
      </c>
      <c r="V6" s="3" t="s">
        <v>31</v>
      </c>
      <c r="W6" s="3" t="s">
        <v>33</v>
      </c>
      <c r="X6" s="3" t="s">
        <v>32</v>
      </c>
      <c r="Y6" s="3" t="s">
        <v>34</v>
      </c>
      <c r="Z6" s="3" t="s">
        <v>37</v>
      </c>
      <c r="AB6" s="3" t="s">
        <v>31</v>
      </c>
      <c r="AC6" s="3" t="s">
        <v>33</v>
      </c>
      <c r="AD6" s="3" t="s">
        <v>32</v>
      </c>
      <c r="AE6" s="3" t="s">
        <v>34</v>
      </c>
      <c r="AF6" s="6" t="s">
        <v>37</v>
      </c>
      <c r="AG6" s="3" t="s">
        <v>35</v>
      </c>
      <c r="AI6" s="3" t="s">
        <v>31</v>
      </c>
      <c r="AJ6" s="3" t="s">
        <v>33</v>
      </c>
      <c r="AK6" s="3" t="s">
        <v>32</v>
      </c>
      <c r="AL6" s="4" t="s">
        <v>274</v>
      </c>
      <c r="AM6" s="3" t="s">
        <v>39</v>
      </c>
      <c r="AO6" s="3" t="s">
        <v>276</v>
      </c>
      <c r="AP6" s="7"/>
      <c r="AQ6" s="8" t="s">
        <v>278</v>
      </c>
      <c r="AS6" s="3" t="s">
        <v>47</v>
      </c>
      <c r="AT6" s="3" t="s">
        <v>77</v>
      </c>
      <c r="AV6" s="3" t="s">
        <v>30</v>
      </c>
      <c r="AX6" s="3" t="s">
        <v>55</v>
      </c>
      <c r="AY6" s="3" t="s">
        <v>56</v>
      </c>
      <c r="AZ6" s="3" t="s">
        <v>323</v>
      </c>
      <c r="BB6" s="3" t="s">
        <v>163</v>
      </c>
      <c r="BC6" s="6" t="s">
        <v>164</v>
      </c>
      <c r="BD6" s="3" t="s">
        <v>165</v>
      </c>
      <c r="BE6" s="3" t="s">
        <v>166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408</v>
      </c>
      <c r="BL6" s="3" t="s">
        <v>75</v>
      </c>
    </row>
    <row r="7" spans="1:64" ht="39" thickBot="1" x14ac:dyDescent="0.3">
      <c r="A7" s="9"/>
      <c r="B7" s="9"/>
      <c r="C7" s="9"/>
      <c r="D7" s="9" t="s">
        <v>271</v>
      </c>
      <c r="E7" s="10" t="s">
        <v>271</v>
      </c>
      <c r="F7" s="9"/>
      <c r="G7" s="9"/>
      <c r="H7" s="9"/>
      <c r="I7" s="9"/>
      <c r="J7" s="9"/>
      <c r="K7" s="11" t="s">
        <v>273</v>
      </c>
      <c r="L7" s="9"/>
      <c r="M7" s="9"/>
      <c r="N7" s="10" t="s">
        <v>215</v>
      </c>
      <c r="O7" s="10" t="s">
        <v>215</v>
      </c>
      <c r="P7" s="10" t="s">
        <v>217</v>
      </c>
      <c r="Q7" s="12"/>
      <c r="R7" s="12"/>
      <c r="S7" s="13"/>
      <c r="T7" s="9"/>
      <c r="V7" s="9" t="s">
        <v>216</v>
      </c>
      <c r="W7" s="9" t="s">
        <v>216</v>
      </c>
      <c r="X7" s="9" t="s">
        <v>216</v>
      </c>
      <c r="Y7" s="9" t="s">
        <v>216</v>
      </c>
      <c r="Z7" s="9" t="s">
        <v>216</v>
      </c>
      <c r="AB7" s="9" t="s">
        <v>218</v>
      </c>
      <c r="AC7" s="9" t="s">
        <v>218</v>
      </c>
      <c r="AD7" s="9" t="s">
        <v>218</v>
      </c>
      <c r="AE7" s="9" t="s">
        <v>218</v>
      </c>
      <c r="AF7" s="13" t="s">
        <v>218</v>
      </c>
      <c r="AG7" s="9" t="s">
        <v>218</v>
      </c>
      <c r="AI7" s="9" t="s">
        <v>217</v>
      </c>
      <c r="AJ7" s="9" t="s">
        <v>217</v>
      </c>
      <c r="AK7" s="9" t="s">
        <v>217</v>
      </c>
      <c r="AL7" s="10" t="s">
        <v>217</v>
      </c>
      <c r="AM7" s="9" t="s">
        <v>217</v>
      </c>
      <c r="AO7" s="9"/>
      <c r="AP7" s="7"/>
      <c r="AQ7" s="14" t="s">
        <v>277</v>
      </c>
      <c r="AS7" s="9" t="s">
        <v>217</v>
      </c>
      <c r="AT7" s="9" t="s">
        <v>217</v>
      </c>
      <c r="AV7" s="9" t="s">
        <v>216</v>
      </c>
      <c r="AX7" s="9"/>
      <c r="AY7" s="9"/>
      <c r="AZ7" s="12"/>
      <c r="BB7" s="9"/>
      <c r="BC7" s="13"/>
      <c r="BD7" s="9"/>
      <c r="BE7" s="9"/>
      <c r="BG7" s="9" t="s">
        <v>217</v>
      </c>
      <c r="BH7" s="9" t="s">
        <v>217</v>
      </c>
      <c r="BI7" s="9" t="s">
        <v>217</v>
      </c>
      <c r="BJ7" s="9" t="s">
        <v>217</v>
      </c>
      <c r="BK7" s="9" t="s">
        <v>217</v>
      </c>
      <c r="BL7" s="9"/>
    </row>
    <row r="8" spans="1:64" ht="13.5" thickBot="1" x14ac:dyDescent="0.3">
      <c r="BK8" s="70"/>
    </row>
    <row r="9" spans="1:64" ht="13.5" thickBot="1" x14ac:dyDescent="0.3">
      <c r="A9" s="15">
        <v>130142906</v>
      </c>
      <c r="B9" s="15" t="s">
        <v>307</v>
      </c>
      <c r="C9" s="15" t="s">
        <v>247</v>
      </c>
      <c r="D9" s="15">
        <v>0</v>
      </c>
      <c r="E9" s="16">
        <v>10</v>
      </c>
      <c r="F9" s="15" t="s">
        <v>281</v>
      </c>
      <c r="G9" s="17">
        <v>358693</v>
      </c>
      <c r="H9" s="15">
        <v>5784144</v>
      </c>
      <c r="I9" s="15" t="s">
        <v>317</v>
      </c>
      <c r="J9" s="15" t="s">
        <v>318</v>
      </c>
      <c r="K9" s="18" t="s">
        <v>279</v>
      </c>
      <c r="L9" s="19">
        <v>6.1</v>
      </c>
      <c r="M9" s="19">
        <v>5.2</v>
      </c>
      <c r="N9" s="20">
        <v>0.05</v>
      </c>
      <c r="O9" s="20">
        <f>N9*10</f>
        <v>0.5</v>
      </c>
      <c r="P9" s="21">
        <v>2.9</v>
      </c>
      <c r="Q9" s="15">
        <v>7</v>
      </c>
      <c r="R9" s="15" t="s">
        <v>243</v>
      </c>
      <c r="S9" s="15">
        <v>1</v>
      </c>
      <c r="T9" s="15" t="s">
        <v>234</v>
      </c>
      <c r="V9" s="15">
        <f>AB9*200</f>
        <v>900</v>
      </c>
      <c r="W9" s="22">
        <f>AC9*121</f>
        <v>217.8</v>
      </c>
      <c r="X9" s="22">
        <f>AD9*391</f>
        <v>46.92</v>
      </c>
      <c r="Y9" s="22">
        <f>AE9*230</f>
        <v>43.7</v>
      </c>
      <c r="Z9" s="15">
        <v>9</v>
      </c>
      <c r="AB9" s="15">
        <v>4.5</v>
      </c>
      <c r="AC9" s="15">
        <v>1.8</v>
      </c>
      <c r="AD9" s="15">
        <v>0.12</v>
      </c>
      <c r="AE9" s="15">
        <v>0.19</v>
      </c>
      <c r="AF9" s="15">
        <v>0.1</v>
      </c>
      <c r="AG9" s="15">
        <v>6.6</v>
      </c>
      <c r="AI9" s="15">
        <v>68</v>
      </c>
      <c r="AJ9" s="15">
        <v>28</v>
      </c>
      <c r="AK9" s="19">
        <v>1.8</v>
      </c>
      <c r="AL9" s="23">
        <v>2.9</v>
      </c>
      <c r="AM9" s="19">
        <v>1</v>
      </c>
      <c r="AO9" s="19">
        <v>2.5</v>
      </c>
      <c r="AP9" s="24"/>
      <c r="AQ9" s="19">
        <f>AK9+AL9</f>
        <v>4.7</v>
      </c>
      <c r="AS9" s="25">
        <v>3</v>
      </c>
      <c r="AT9" s="26">
        <v>5.0999999999999996</v>
      </c>
      <c r="AV9" s="15">
        <v>47</v>
      </c>
      <c r="AX9" s="16">
        <v>1</v>
      </c>
      <c r="AY9" s="15" t="s">
        <v>234</v>
      </c>
      <c r="AZ9" s="15">
        <v>7</v>
      </c>
      <c r="BB9" s="15" t="s">
        <v>242</v>
      </c>
      <c r="BC9" s="15" t="s">
        <v>243</v>
      </c>
      <c r="BD9" s="15" t="s">
        <v>243</v>
      </c>
      <c r="BE9" s="15" t="s">
        <v>243</v>
      </c>
      <c r="BG9" s="15">
        <v>26</v>
      </c>
      <c r="BH9" s="15">
        <v>12</v>
      </c>
      <c r="BI9" s="15">
        <v>23</v>
      </c>
      <c r="BJ9" s="16">
        <v>39</v>
      </c>
      <c r="BK9" s="15">
        <f>BI9+BJ9</f>
        <v>62</v>
      </c>
      <c r="BL9" s="17" t="s">
        <v>403</v>
      </c>
    </row>
    <row r="10" spans="1:64" x14ac:dyDescent="0.25">
      <c r="A10" s="27">
        <v>130142907</v>
      </c>
      <c r="B10" s="27" t="s">
        <v>307</v>
      </c>
      <c r="C10" s="27" t="s">
        <v>251</v>
      </c>
      <c r="D10" s="27">
        <v>10</v>
      </c>
      <c r="E10" s="28">
        <v>50</v>
      </c>
      <c r="F10" s="27" t="s">
        <v>281</v>
      </c>
      <c r="G10" s="29">
        <v>358693</v>
      </c>
      <c r="H10" s="27">
        <v>5784144</v>
      </c>
      <c r="I10" s="27" t="s">
        <v>317</v>
      </c>
      <c r="J10" s="27" t="s">
        <v>318</v>
      </c>
      <c r="K10" s="30" t="s">
        <v>279</v>
      </c>
      <c r="L10" s="31">
        <v>6.2</v>
      </c>
      <c r="M10" s="31">
        <v>4.4000000000000004</v>
      </c>
      <c r="N10" s="32">
        <v>0.06</v>
      </c>
      <c r="O10" s="32">
        <f>N10*10</f>
        <v>0.6</v>
      </c>
      <c r="P10" s="33">
        <v>18</v>
      </c>
      <c r="Q10" s="27">
        <v>7</v>
      </c>
      <c r="R10" s="27" t="s">
        <v>246</v>
      </c>
      <c r="S10" s="27">
        <v>14</v>
      </c>
      <c r="T10" s="27" t="s">
        <v>234</v>
      </c>
      <c r="V10" s="27">
        <f t="shared" ref="V10:V55" si="0">AB10*200</f>
        <v>180</v>
      </c>
      <c r="W10" s="34">
        <f t="shared" ref="W10:W55" si="1">AC10*121</f>
        <v>520.29999999999995</v>
      </c>
      <c r="X10" s="34">
        <f t="shared" ref="X10:X55" si="2">AD10*391</f>
        <v>31.28</v>
      </c>
      <c r="Y10" s="34">
        <f t="shared" ref="Y10:Y55" si="3">AE10*230</f>
        <v>299</v>
      </c>
      <c r="Z10" s="27">
        <v>57</v>
      </c>
      <c r="AB10" s="27">
        <v>0.9</v>
      </c>
      <c r="AC10" s="27">
        <v>4.3</v>
      </c>
      <c r="AD10" s="27">
        <v>0.08</v>
      </c>
      <c r="AE10" s="27">
        <v>1.3</v>
      </c>
      <c r="AF10" s="27">
        <v>0.6</v>
      </c>
      <c r="AG10" s="27">
        <v>7.3</v>
      </c>
      <c r="AI10" s="27">
        <v>12</v>
      </c>
      <c r="AJ10" s="27">
        <v>60</v>
      </c>
      <c r="AK10" s="31">
        <v>1</v>
      </c>
      <c r="AL10" s="35">
        <v>18</v>
      </c>
      <c r="AM10" s="31">
        <v>8.8000000000000007</v>
      </c>
      <c r="AO10" s="31">
        <v>0.2</v>
      </c>
      <c r="AP10" s="24"/>
      <c r="AQ10" s="31">
        <f t="shared" ref="AQ10:AQ55" si="4">AK10+AL10</f>
        <v>19</v>
      </c>
      <c r="AV10" s="27">
        <v>30</v>
      </c>
      <c r="AX10" s="36">
        <v>14</v>
      </c>
      <c r="AY10" s="37" t="s">
        <v>234</v>
      </c>
      <c r="AZ10" s="37">
        <v>7</v>
      </c>
      <c r="BB10" s="37" t="s">
        <v>245</v>
      </c>
      <c r="BC10" s="37" t="s">
        <v>246</v>
      </c>
      <c r="BD10" s="37" t="s">
        <v>245</v>
      </c>
      <c r="BE10" s="37" t="s">
        <v>246</v>
      </c>
      <c r="BG10" s="27">
        <v>14</v>
      </c>
      <c r="BH10" s="27">
        <v>35</v>
      </c>
      <c r="BI10" s="27">
        <v>31</v>
      </c>
      <c r="BJ10" s="28">
        <v>21</v>
      </c>
      <c r="BK10" s="27">
        <f t="shared" ref="BK10:BK13" si="5">BI10+BJ10</f>
        <v>52</v>
      </c>
      <c r="BL10" s="29" t="s">
        <v>60</v>
      </c>
    </row>
    <row r="11" spans="1:64" x14ac:dyDescent="0.25">
      <c r="A11" s="27">
        <v>130142908</v>
      </c>
      <c r="B11" s="27" t="s">
        <v>307</v>
      </c>
      <c r="C11" s="27" t="s">
        <v>252</v>
      </c>
      <c r="D11" s="27">
        <v>50</v>
      </c>
      <c r="E11" s="28">
        <v>100</v>
      </c>
      <c r="F11" s="27" t="s">
        <v>281</v>
      </c>
      <c r="G11" s="29">
        <v>358693</v>
      </c>
      <c r="H11" s="27">
        <v>5784144</v>
      </c>
      <c r="I11" s="27" t="s">
        <v>319</v>
      </c>
      <c r="J11" s="27" t="s">
        <v>320</v>
      </c>
      <c r="K11" s="30" t="s">
        <v>280</v>
      </c>
      <c r="L11" s="31">
        <v>6.6</v>
      </c>
      <c r="M11" s="31">
        <v>5.0999999999999996</v>
      </c>
      <c r="N11" s="32">
        <v>0.14000000000000001</v>
      </c>
      <c r="O11" s="32">
        <f>N11*6</f>
        <v>0.84000000000000008</v>
      </c>
      <c r="P11" s="33">
        <v>32</v>
      </c>
      <c r="Q11" s="27">
        <v>8</v>
      </c>
      <c r="R11" s="27" t="s">
        <v>246</v>
      </c>
      <c r="S11" s="27">
        <v>11</v>
      </c>
      <c r="T11" s="27" t="s">
        <v>234</v>
      </c>
      <c r="V11" s="27">
        <f t="shared" si="0"/>
        <v>60</v>
      </c>
      <c r="W11" s="34">
        <f t="shared" si="1"/>
        <v>617.09999999999991</v>
      </c>
      <c r="X11" s="34">
        <f t="shared" si="2"/>
        <v>31.28</v>
      </c>
      <c r="Y11" s="34">
        <f t="shared" si="3"/>
        <v>621</v>
      </c>
      <c r="Z11" s="27">
        <v>14</v>
      </c>
      <c r="AB11" s="27">
        <v>0.3</v>
      </c>
      <c r="AC11" s="27">
        <v>5.0999999999999996</v>
      </c>
      <c r="AD11" s="27">
        <v>0.08</v>
      </c>
      <c r="AE11" s="27">
        <v>2.7</v>
      </c>
      <c r="AF11" s="27">
        <v>0.2</v>
      </c>
      <c r="AG11" s="27">
        <v>8.3000000000000007</v>
      </c>
      <c r="AI11" s="27">
        <v>3.5</v>
      </c>
      <c r="AJ11" s="27">
        <v>61</v>
      </c>
      <c r="AK11" s="31">
        <v>0.93</v>
      </c>
      <c r="AL11" s="35">
        <v>32</v>
      </c>
      <c r="AM11" s="31">
        <v>1.8</v>
      </c>
      <c r="AO11" s="31">
        <v>0.1</v>
      </c>
      <c r="AP11" s="24"/>
      <c r="AQ11" s="31">
        <f t="shared" si="4"/>
        <v>32.93</v>
      </c>
      <c r="AV11" s="27">
        <v>30</v>
      </c>
      <c r="AX11" s="36">
        <v>11</v>
      </c>
      <c r="AY11" s="37" t="s">
        <v>234</v>
      </c>
      <c r="AZ11" s="37">
        <v>8</v>
      </c>
      <c r="BB11" s="37" t="s">
        <v>243</v>
      </c>
      <c r="BC11" s="37" t="s">
        <v>245</v>
      </c>
      <c r="BD11" s="37" t="s">
        <v>245</v>
      </c>
      <c r="BE11" s="37" t="s">
        <v>246</v>
      </c>
      <c r="BG11" s="27">
        <v>24</v>
      </c>
      <c r="BH11" s="27">
        <v>36</v>
      </c>
      <c r="BI11" s="27">
        <v>22</v>
      </c>
      <c r="BJ11" s="28">
        <v>19</v>
      </c>
      <c r="BK11" s="27">
        <f t="shared" si="5"/>
        <v>41</v>
      </c>
      <c r="BL11" s="29" t="s">
        <v>402</v>
      </c>
    </row>
    <row r="12" spans="1:64" x14ac:dyDescent="0.25">
      <c r="A12" s="27">
        <v>130142909</v>
      </c>
      <c r="B12" s="27" t="s">
        <v>307</v>
      </c>
      <c r="C12" s="27" t="s">
        <v>253</v>
      </c>
      <c r="D12" s="27">
        <v>100</v>
      </c>
      <c r="E12" s="28">
        <v>200</v>
      </c>
      <c r="F12" s="27" t="s">
        <v>281</v>
      </c>
      <c r="G12" s="29">
        <v>358693</v>
      </c>
      <c r="H12" s="27">
        <v>5784144</v>
      </c>
      <c r="I12" s="27" t="s">
        <v>319</v>
      </c>
      <c r="J12" s="27" t="s">
        <v>320</v>
      </c>
      <c r="K12" s="30" t="s">
        <v>280</v>
      </c>
      <c r="L12" s="31">
        <v>7</v>
      </c>
      <c r="M12" s="31">
        <v>5.9</v>
      </c>
      <c r="N12" s="32">
        <v>0.14000000000000001</v>
      </c>
      <c r="O12" s="32">
        <f t="shared" ref="O12:O13" si="6">N12*6</f>
        <v>0.84000000000000008</v>
      </c>
      <c r="P12" s="33">
        <v>32</v>
      </c>
      <c r="Q12" s="27">
        <v>7</v>
      </c>
      <c r="R12" s="27" t="s">
        <v>246</v>
      </c>
      <c r="S12" s="27">
        <v>14</v>
      </c>
      <c r="T12" s="27" t="s">
        <v>234</v>
      </c>
      <c r="V12" s="27">
        <f t="shared" si="0"/>
        <v>240</v>
      </c>
      <c r="W12" s="34">
        <f t="shared" si="1"/>
        <v>689.7</v>
      </c>
      <c r="X12" s="34">
        <f t="shared" si="2"/>
        <v>54.74</v>
      </c>
      <c r="Y12" s="34">
        <f t="shared" si="3"/>
        <v>759</v>
      </c>
      <c r="Z12" s="27">
        <v>9</v>
      </c>
      <c r="AB12" s="27">
        <v>1.2</v>
      </c>
      <c r="AC12" s="27">
        <v>5.7</v>
      </c>
      <c r="AD12" s="27">
        <v>0.14000000000000001</v>
      </c>
      <c r="AE12" s="27">
        <v>3.3</v>
      </c>
      <c r="AF12" s="27">
        <v>0.1</v>
      </c>
      <c r="AG12" s="27">
        <v>10.4</v>
      </c>
      <c r="AI12" s="27">
        <v>12</v>
      </c>
      <c r="AJ12" s="27">
        <v>55</v>
      </c>
      <c r="AK12" s="31">
        <v>1.4</v>
      </c>
      <c r="AL12" s="35">
        <v>32</v>
      </c>
      <c r="AM12" s="31">
        <v>1</v>
      </c>
      <c r="AO12" s="31">
        <v>0.2</v>
      </c>
      <c r="AP12" s="24"/>
      <c r="AQ12" s="31">
        <f t="shared" si="4"/>
        <v>33.4</v>
      </c>
      <c r="AV12" s="27">
        <v>56</v>
      </c>
      <c r="AX12" s="36">
        <v>14</v>
      </c>
      <c r="AY12" s="37" t="s">
        <v>234</v>
      </c>
      <c r="AZ12" s="37">
        <v>7</v>
      </c>
      <c r="BB12" s="37" t="s">
        <v>245</v>
      </c>
      <c r="BC12" s="37" t="s">
        <v>246</v>
      </c>
      <c r="BD12" s="37" t="s">
        <v>245</v>
      </c>
      <c r="BE12" s="37" t="s">
        <v>246</v>
      </c>
      <c r="BG12" s="27">
        <v>16</v>
      </c>
      <c r="BH12" s="27">
        <v>32</v>
      </c>
      <c r="BI12" s="27">
        <v>16</v>
      </c>
      <c r="BJ12" s="28">
        <v>36</v>
      </c>
      <c r="BK12" s="27">
        <f t="shared" si="5"/>
        <v>52</v>
      </c>
      <c r="BL12" s="29" t="s">
        <v>402</v>
      </c>
    </row>
    <row r="13" spans="1:64" ht="13.5" thickBot="1" x14ac:dyDescent="0.3">
      <c r="A13" s="41">
        <v>130142910</v>
      </c>
      <c r="B13" s="41" t="s">
        <v>307</v>
      </c>
      <c r="C13" s="41" t="s">
        <v>254</v>
      </c>
      <c r="D13" s="41">
        <v>200</v>
      </c>
      <c r="E13" s="42">
        <v>300</v>
      </c>
      <c r="F13" s="41" t="s">
        <v>281</v>
      </c>
      <c r="G13" s="43">
        <v>358693</v>
      </c>
      <c r="H13" s="41">
        <v>5784144</v>
      </c>
      <c r="I13" s="41" t="s">
        <v>319</v>
      </c>
      <c r="J13" s="41" t="s">
        <v>320</v>
      </c>
      <c r="K13" s="44" t="s">
        <v>280</v>
      </c>
      <c r="L13" s="45">
        <v>6.5</v>
      </c>
      <c r="M13" s="45">
        <v>4.9000000000000004</v>
      </c>
      <c r="N13" s="46">
        <v>0.16</v>
      </c>
      <c r="O13" s="46">
        <f t="shared" si="6"/>
        <v>0.96</v>
      </c>
      <c r="P13" s="47">
        <v>31</v>
      </c>
      <c r="Q13" s="41">
        <v>7</v>
      </c>
      <c r="R13" s="41" t="s">
        <v>246</v>
      </c>
      <c r="S13" s="41">
        <v>14</v>
      </c>
      <c r="T13" s="41" t="s">
        <v>234</v>
      </c>
      <c r="V13" s="41">
        <f t="shared" si="0"/>
        <v>220.00000000000003</v>
      </c>
      <c r="W13" s="48">
        <f t="shared" si="1"/>
        <v>798.59999999999991</v>
      </c>
      <c r="X13" s="48">
        <f t="shared" si="2"/>
        <v>54.74</v>
      </c>
      <c r="Y13" s="48">
        <f t="shared" si="3"/>
        <v>805</v>
      </c>
      <c r="Z13" s="41">
        <v>11</v>
      </c>
      <c r="AB13" s="41">
        <v>1.1000000000000001</v>
      </c>
      <c r="AC13" s="41">
        <v>6.6</v>
      </c>
      <c r="AD13" s="41">
        <v>0.14000000000000001</v>
      </c>
      <c r="AE13" s="41">
        <v>3.5</v>
      </c>
      <c r="AF13" s="41">
        <v>0.1</v>
      </c>
      <c r="AG13" s="41">
        <v>11.5</v>
      </c>
      <c r="AI13" s="41">
        <v>9.4</v>
      </c>
      <c r="AJ13" s="41">
        <v>57</v>
      </c>
      <c r="AK13" s="45">
        <v>1.3</v>
      </c>
      <c r="AL13" s="49">
        <v>31</v>
      </c>
      <c r="AM13" s="45">
        <v>1.1000000000000001</v>
      </c>
      <c r="AO13" s="45">
        <v>0.2</v>
      </c>
      <c r="AP13" s="24"/>
      <c r="AQ13" s="45">
        <f t="shared" si="4"/>
        <v>32.299999999999997</v>
      </c>
      <c r="AV13" s="41">
        <v>56</v>
      </c>
      <c r="AX13" s="50">
        <v>14</v>
      </c>
      <c r="AY13" s="51" t="s">
        <v>234</v>
      </c>
      <c r="AZ13" s="51">
        <v>7</v>
      </c>
      <c r="BB13" s="51" t="s">
        <v>245</v>
      </c>
      <c r="BC13" s="51" t="s">
        <v>246</v>
      </c>
      <c r="BD13" s="51" t="s">
        <v>245</v>
      </c>
      <c r="BE13" s="51" t="s">
        <v>246</v>
      </c>
      <c r="BG13" s="41">
        <v>15</v>
      </c>
      <c r="BH13" s="41">
        <v>38</v>
      </c>
      <c r="BI13" s="41">
        <v>11</v>
      </c>
      <c r="BJ13" s="42">
        <v>36</v>
      </c>
      <c r="BK13" s="41">
        <f t="shared" si="5"/>
        <v>47</v>
      </c>
      <c r="BL13" s="43" t="s">
        <v>60</v>
      </c>
    </row>
    <row r="14" spans="1:64" ht="13.5" thickBot="1" x14ac:dyDescent="0.3">
      <c r="K14" s="2"/>
      <c r="L14" s="24"/>
      <c r="M14" s="24"/>
      <c r="N14" s="68"/>
      <c r="O14" s="68"/>
      <c r="P14" s="69"/>
      <c r="W14" s="70"/>
      <c r="X14" s="70"/>
      <c r="Y14" s="70"/>
      <c r="AK14" s="24"/>
      <c r="AL14" s="69"/>
      <c r="AM14" s="24"/>
      <c r="AO14" s="24"/>
      <c r="AP14" s="24"/>
      <c r="AQ14" s="24"/>
    </row>
    <row r="15" spans="1:64" ht="13.5" thickBot="1" x14ac:dyDescent="0.3">
      <c r="A15" s="15">
        <v>130142911</v>
      </c>
      <c r="B15" s="15" t="s">
        <v>308</v>
      </c>
      <c r="C15" s="15" t="s">
        <v>255</v>
      </c>
      <c r="D15" s="15">
        <v>0</v>
      </c>
      <c r="E15" s="16">
        <v>10</v>
      </c>
      <c r="F15" s="15" t="s">
        <v>281</v>
      </c>
      <c r="G15" s="17">
        <v>359901</v>
      </c>
      <c r="H15" s="15">
        <v>5783959</v>
      </c>
      <c r="I15" s="15" t="s">
        <v>317</v>
      </c>
      <c r="J15" s="15" t="s">
        <v>318</v>
      </c>
      <c r="K15" s="18" t="s">
        <v>279</v>
      </c>
      <c r="L15" s="19">
        <v>5.8</v>
      </c>
      <c r="M15" s="19">
        <v>4.9000000000000004</v>
      </c>
      <c r="N15" s="20">
        <v>7.0000000000000007E-2</v>
      </c>
      <c r="O15" s="20">
        <f>N15*10</f>
        <v>0.70000000000000007</v>
      </c>
      <c r="P15" s="21">
        <v>5</v>
      </c>
      <c r="Q15" s="15">
        <v>7</v>
      </c>
      <c r="R15" s="15" t="s">
        <v>243</v>
      </c>
      <c r="S15" s="15">
        <v>2</v>
      </c>
      <c r="T15" s="15" t="s">
        <v>234</v>
      </c>
      <c r="V15" s="15">
        <f t="shared" si="0"/>
        <v>620</v>
      </c>
      <c r="W15" s="22">
        <f t="shared" si="1"/>
        <v>169.39999999999998</v>
      </c>
      <c r="X15" s="22">
        <f t="shared" si="2"/>
        <v>62.56</v>
      </c>
      <c r="Y15" s="22">
        <f t="shared" si="3"/>
        <v>55.199999999999996</v>
      </c>
      <c r="Z15" s="15">
        <v>9</v>
      </c>
      <c r="AB15" s="15">
        <v>3.1</v>
      </c>
      <c r="AC15" s="15">
        <v>1.4</v>
      </c>
      <c r="AD15" s="15">
        <v>0.16</v>
      </c>
      <c r="AE15" s="15">
        <v>0.24</v>
      </c>
      <c r="AF15" s="15">
        <v>0.1</v>
      </c>
      <c r="AG15" s="15">
        <v>4.9000000000000004</v>
      </c>
      <c r="AI15" s="15">
        <v>63</v>
      </c>
      <c r="AJ15" s="15">
        <v>29</v>
      </c>
      <c r="AK15" s="19">
        <v>3.3</v>
      </c>
      <c r="AL15" s="23">
        <v>5</v>
      </c>
      <c r="AM15" s="19">
        <v>1</v>
      </c>
      <c r="AO15" s="19">
        <v>2.2000000000000002</v>
      </c>
      <c r="AP15" s="24"/>
      <c r="AQ15" s="19">
        <f t="shared" si="4"/>
        <v>8.3000000000000007</v>
      </c>
      <c r="AS15" s="25">
        <v>3.2</v>
      </c>
      <c r="AT15" s="26">
        <v>5.4</v>
      </c>
      <c r="AV15" s="15">
        <v>64</v>
      </c>
      <c r="AX15" s="16">
        <v>2</v>
      </c>
      <c r="AY15" s="15" t="s">
        <v>234</v>
      </c>
      <c r="AZ15" s="15">
        <v>7</v>
      </c>
      <c r="BB15" s="15" t="s">
        <v>242</v>
      </c>
      <c r="BC15" s="15" t="s">
        <v>242</v>
      </c>
      <c r="BD15" s="15" t="s">
        <v>243</v>
      </c>
      <c r="BE15" s="15" t="s">
        <v>243</v>
      </c>
      <c r="BG15" s="15">
        <v>26</v>
      </c>
      <c r="BH15" s="15">
        <v>15</v>
      </c>
      <c r="BI15" s="15">
        <v>11</v>
      </c>
      <c r="BJ15" s="15">
        <v>48</v>
      </c>
      <c r="BK15" s="15">
        <f>BI15+BJ15</f>
        <v>59</v>
      </c>
      <c r="BL15" s="15" t="s">
        <v>403</v>
      </c>
    </row>
    <row r="16" spans="1:64" x14ac:dyDescent="0.25">
      <c r="A16" s="27">
        <v>130142912</v>
      </c>
      <c r="B16" s="27" t="s">
        <v>308</v>
      </c>
      <c r="C16" s="27" t="s">
        <v>256</v>
      </c>
      <c r="D16" s="27">
        <v>10</v>
      </c>
      <c r="E16" s="28">
        <v>50</v>
      </c>
      <c r="F16" s="27" t="s">
        <v>281</v>
      </c>
      <c r="G16" s="29">
        <v>359901</v>
      </c>
      <c r="H16" s="27">
        <v>5783959</v>
      </c>
      <c r="I16" s="27" t="s">
        <v>317</v>
      </c>
      <c r="J16" s="27" t="s">
        <v>318</v>
      </c>
      <c r="K16" s="30" t="s">
        <v>279</v>
      </c>
      <c r="L16" s="31">
        <v>6.2</v>
      </c>
      <c r="M16" s="31">
        <v>4.9000000000000004</v>
      </c>
      <c r="N16" s="32">
        <v>0.03</v>
      </c>
      <c r="O16" s="32">
        <f>N16*10</f>
        <v>0.3</v>
      </c>
      <c r="P16" s="33">
        <v>9.1</v>
      </c>
      <c r="Q16" s="27">
        <v>1</v>
      </c>
      <c r="R16" s="27" t="s">
        <v>244</v>
      </c>
      <c r="S16" s="27">
        <v>11</v>
      </c>
      <c r="T16" s="27" t="s">
        <v>235</v>
      </c>
      <c r="V16" s="27">
        <f t="shared" si="0"/>
        <v>180</v>
      </c>
      <c r="W16" s="34">
        <f t="shared" si="1"/>
        <v>108.9</v>
      </c>
      <c r="X16" s="34">
        <f t="shared" si="2"/>
        <v>11.73</v>
      </c>
      <c r="Y16" s="34">
        <f t="shared" si="3"/>
        <v>43.7</v>
      </c>
      <c r="Z16" s="27">
        <v>14</v>
      </c>
      <c r="AB16" s="27">
        <v>0.9</v>
      </c>
      <c r="AC16" s="27">
        <v>0.9</v>
      </c>
      <c r="AD16" s="27">
        <v>0.03</v>
      </c>
      <c r="AE16" s="27">
        <v>0.19</v>
      </c>
      <c r="AF16" s="27">
        <v>0.2</v>
      </c>
      <c r="AG16" s="27">
        <v>2.1</v>
      </c>
      <c r="AI16" s="27">
        <v>41</v>
      </c>
      <c r="AJ16" s="27">
        <v>41</v>
      </c>
      <c r="AK16" s="31">
        <v>1.5</v>
      </c>
      <c r="AL16" s="35">
        <v>9.1</v>
      </c>
      <c r="AM16" s="31">
        <v>7.5</v>
      </c>
      <c r="AO16" s="31">
        <v>1</v>
      </c>
      <c r="AP16" s="24"/>
      <c r="AQ16" s="31">
        <f t="shared" si="4"/>
        <v>10.6</v>
      </c>
      <c r="AV16" s="27">
        <v>12</v>
      </c>
      <c r="AX16" s="36">
        <v>11</v>
      </c>
      <c r="AY16" s="37" t="s">
        <v>235</v>
      </c>
      <c r="AZ16" s="37">
        <v>1</v>
      </c>
      <c r="BB16" s="37" t="s">
        <v>245</v>
      </c>
      <c r="BC16" s="37" t="s">
        <v>246</v>
      </c>
      <c r="BD16" s="37" t="s">
        <v>244</v>
      </c>
      <c r="BE16" s="37" t="s">
        <v>244</v>
      </c>
      <c r="BG16" s="27">
        <v>23</v>
      </c>
      <c r="BH16" s="27">
        <v>15</v>
      </c>
      <c r="BI16" s="27">
        <v>30</v>
      </c>
      <c r="BJ16" s="27">
        <v>33</v>
      </c>
      <c r="BK16" s="27">
        <f t="shared" ref="BK16:BK19" si="7">BI16+BJ16</f>
        <v>63</v>
      </c>
      <c r="BL16" s="27" t="s">
        <v>404</v>
      </c>
    </row>
    <row r="17" spans="1:64" x14ac:dyDescent="0.25">
      <c r="A17" s="27">
        <v>130142913</v>
      </c>
      <c r="B17" s="27" t="s">
        <v>308</v>
      </c>
      <c r="C17" s="27" t="s">
        <v>257</v>
      </c>
      <c r="D17" s="27">
        <v>50</v>
      </c>
      <c r="E17" s="28">
        <v>100</v>
      </c>
      <c r="F17" s="27" t="s">
        <v>281</v>
      </c>
      <c r="G17" s="29">
        <v>359901</v>
      </c>
      <c r="H17" s="27">
        <v>5783959</v>
      </c>
      <c r="I17" s="27" t="s">
        <v>319</v>
      </c>
      <c r="J17" s="27" t="s">
        <v>320</v>
      </c>
      <c r="K17" s="30" t="s">
        <v>280</v>
      </c>
      <c r="L17" s="31">
        <v>6.1</v>
      </c>
      <c r="M17" s="31">
        <v>4.5999999999999996</v>
      </c>
      <c r="N17" s="32">
        <v>0.09</v>
      </c>
      <c r="O17" s="32">
        <f>N17*6</f>
        <v>0.54</v>
      </c>
      <c r="P17" s="33">
        <v>16</v>
      </c>
      <c r="Q17" s="27">
        <v>2</v>
      </c>
      <c r="R17" s="27" t="s">
        <v>243</v>
      </c>
      <c r="S17" s="27">
        <v>5</v>
      </c>
      <c r="T17" s="27" t="s">
        <v>235</v>
      </c>
      <c r="V17" s="27">
        <f t="shared" si="0"/>
        <v>220.00000000000003</v>
      </c>
      <c r="W17" s="34">
        <f t="shared" si="1"/>
        <v>726</v>
      </c>
      <c r="X17" s="34">
        <f t="shared" si="2"/>
        <v>54.74</v>
      </c>
      <c r="Y17" s="34">
        <f t="shared" si="3"/>
        <v>345</v>
      </c>
      <c r="Z17" s="27">
        <v>49</v>
      </c>
      <c r="AB17" s="27">
        <v>1.1000000000000001</v>
      </c>
      <c r="AC17" s="27">
        <v>6</v>
      </c>
      <c r="AD17" s="27">
        <v>0.14000000000000001</v>
      </c>
      <c r="AE17" s="27">
        <v>1.5</v>
      </c>
      <c r="AF17" s="27">
        <v>0.6</v>
      </c>
      <c r="AG17" s="27">
        <v>9.3000000000000007</v>
      </c>
      <c r="AI17" s="27">
        <v>12</v>
      </c>
      <c r="AJ17" s="27">
        <v>65</v>
      </c>
      <c r="AK17" s="31">
        <v>1.5</v>
      </c>
      <c r="AL17" s="35">
        <v>16</v>
      </c>
      <c r="AM17" s="31">
        <v>5.9</v>
      </c>
      <c r="AO17" s="31">
        <v>0.2</v>
      </c>
      <c r="AP17" s="24"/>
      <c r="AQ17" s="31">
        <f t="shared" si="4"/>
        <v>17.5</v>
      </c>
      <c r="AV17" s="27">
        <v>55</v>
      </c>
      <c r="AX17" s="36">
        <v>5</v>
      </c>
      <c r="AY17" s="37" t="s">
        <v>235</v>
      </c>
      <c r="AZ17" s="37">
        <v>2</v>
      </c>
      <c r="BB17" s="37" t="s">
        <v>243</v>
      </c>
      <c r="BC17" s="37" t="s">
        <v>244</v>
      </c>
      <c r="BD17" s="37" t="s">
        <v>243</v>
      </c>
      <c r="BE17" s="37" t="s">
        <v>243</v>
      </c>
      <c r="BG17" s="27">
        <v>17</v>
      </c>
      <c r="BH17" s="27">
        <v>41</v>
      </c>
      <c r="BI17" s="27">
        <v>12</v>
      </c>
      <c r="BJ17" s="27">
        <v>29</v>
      </c>
      <c r="BK17" s="27">
        <f t="shared" si="7"/>
        <v>41</v>
      </c>
      <c r="BL17" s="27" t="s">
        <v>60</v>
      </c>
    </row>
    <row r="18" spans="1:64" x14ac:dyDescent="0.25">
      <c r="A18" s="27">
        <v>130142914</v>
      </c>
      <c r="B18" s="27" t="s">
        <v>308</v>
      </c>
      <c r="C18" s="27" t="s">
        <v>258</v>
      </c>
      <c r="D18" s="27">
        <v>100</v>
      </c>
      <c r="E18" s="28">
        <v>200</v>
      </c>
      <c r="F18" s="27" t="s">
        <v>281</v>
      </c>
      <c r="G18" s="29">
        <v>359901</v>
      </c>
      <c r="H18" s="27">
        <v>5783959</v>
      </c>
      <c r="I18" s="27" t="s">
        <v>319</v>
      </c>
      <c r="J18" s="27" t="s">
        <v>320</v>
      </c>
      <c r="K18" s="30" t="s">
        <v>280</v>
      </c>
      <c r="L18" s="31">
        <v>6</v>
      </c>
      <c r="M18" s="31">
        <v>4.5</v>
      </c>
      <c r="N18" s="32">
        <v>0.16</v>
      </c>
      <c r="O18" s="32">
        <f t="shared" ref="O18:O19" si="8">N18*6</f>
        <v>0.96</v>
      </c>
      <c r="P18" s="33">
        <v>28</v>
      </c>
      <c r="Q18" s="27">
        <v>8</v>
      </c>
      <c r="R18" s="27" t="s">
        <v>245</v>
      </c>
      <c r="S18" s="27">
        <v>13</v>
      </c>
      <c r="T18" s="27" t="s">
        <v>234</v>
      </c>
      <c r="V18" s="27">
        <f t="shared" si="0"/>
        <v>160</v>
      </c>
      <c r="W18" s="34">
        <f t="shared" si="1"/>
        <v>580.79999999999995</v>
      </c>
      <c r="X18" s="34">
        <f t="shared" si="2"/>
        <v>39.1</v>
      </c>
      <c r="Y18" s="34">
        <f t="shared" si="3"/>
        <v>529</v>
      </c>
      <c r="Z18" s="27">
        <v>17</v>
      </c>
      <c r="AB18" s="27">
        <v>0.8</v>
      </c>
      <c r="AC18" s="27">
        <v>4.8</v>
      </c>
      <c r="AD18" s="27">
        <v>0.1</v>
      </c>
      <c r="AE18" s="27">
        <v>2.2999999999999998</v>
      </c>
      <c r="AF18" s="27">
        <v>0.2</v>
      </c>
      <c r="AG18" s="27">
        <v>8.1999999999999993</v>
      </c>
      <c r="AI18" s="27">
        <v>9.6999999999999993</v>
      </c>
      <c r="AJ18" s="27">
        <v>58</v>
      </c>
      <c r="AK18" s="31">
        <v>1.2</v>
      </c>
      <c r="AL18" s="35">
        <v>28</v>
      </c>
      <c r="AM18" s="31">
        <v>2.2999999999999998</v>
      </c>
      <c r="AO18" s="31">
        <v>0.2</v>
      </c>
      <c r="AP18" s="24"/>
      <c r="AQ18" s="31">
        <f t="shared" si="4"/>
        <v>29.2</v>
      </c>
      <c r="AV18" s="27">
        <v>39</v>
      </c>
      <c r="AX18" s="36">
        <v>13</v>
      </c>
      <c r="AY18" s="37" t="s">
        <v>234</v>
      </c>
      <c r="AZ18" s="37">
        <v>8</v>
      </c>
      <c r="BB18" s="37" t="s">
        <v>245</v>
      </c>
      <c r="BC18" s="37" t="s">
        <v>246</v>
      </c>
      <c r="BD18" s="37" t="s">
        <v>245</v>
      </c>
      <c r="BE18" s="37" t="s">
        <v>245</v>
      </c>
      <c r="BG18" s="27">
        <v>11</v>
      </c>
      <c r="BH18" s="27">
        <v>29</v>
      </c>
      <c r="BI18" s="27">
        <v>40</v>
      </c>
      <c r="BJ18" s="27">
        <v>20</v>
      </c>
      <c r="BK18" s="27">
        <f t="shared" si="7"/>
        <v>60</v>
      </c>
      <c r="BL18" s="27" t="s">
        <v>402</v>
      </c>
    </row>
    <row r="19" spans="1:64" ht="13.5" thickBot="1" x14ac:dyDescent="0.3">
      <c r="A19" s="41">
        <v>130142915</v>
      </c>
      <c r="B19" s="41" t="s">
        <v>308</v>
      </c>
      <c r="C19" s="41" t="s">
        <v>259</v>
      </c>
      <c r="D19" s="41">
        <v>200</v>
      </c>
      <c r="E19" s="42">
        <v>300</v>
      </c>
      <c r="F19" s="41" t="s">
        <v>281</v>
      </c>
      <c r="G19" s="43">
        <v>359901</v>
      </c>
      <c r="H19" s="41">
        <v>5783959</v>
      </c>
      <c r="I19" s="41" t="s">
        <v>319</v>
      </c>
      <c r="J19" s="41" t="s">
        <v>320</v>
      </c>
      <c r="K19" s="44" t="s">
        <v>280</v>
      </c>
      <c r="L19" s="45">
        <v>5.8</v>
      </c>
      <c r="M19" s="45">
        <v>5.3</v>
      </c>
      <c r="N19" s="46">
        <v>0.22</v>
      </c>
      <c r="O19" s="46">
        <f t="shared" si="8"/>
        <v>1.32</v>
      </c>
      <c r="P19" s="47">
        <v>32</v>
      </c>
      <c r="Q19" s="41">
        <v>2</v>
      </c>
      <c r="R19" s="41" t="s">
        <v>245</v>
      </c>
      <c r="S19" s="41">
        <v>11</v>
      </c>
      <c r="T19" s="41" t="s">
        <v>235</v>
      </c>
      <c r="V19" s="41">
        <f t="shared" si="0"/>
        <v>200</v>
      </c>
      <c r="W19" s="48">
        <f t="shared" si="1"/>
        <v>689.7</v>
      </c>
      <c r="X19" s="48">
        <f t="shared" si="2"/>
        <v>50.83</v>
      </c>
      <c r="Y19" s="48">
        <f t="shared" si="3"/>
        <v>759</v>
      </c>
      <c r="Z19" s="41">
        <v>10</v>
      </c>
      <c r="AB19" s="41">
        <v>1</v>
      </c>
      <c r="AC19" s="41">
        <v>5.7</v>
      </c>
      <c r="AD19" s="41">
        <v>0.13</v>
      </c>
      <c r="AE19" s="41">
        <v>3.3</v>
      </c>
      <c r="AF19" s="41">
        <v>0.1</v>
      </c>
      <c r="AG19" s="41">
        <v>10.3</v>
      </c>
      <c r="AI19" s="41">
        <v>10</v>
      </c>
      <c r="AJ19" s="41">
        <v>56</v>
      </c>
      <c r="AK19" s="45">
        <v>1.2</v>
      </c>
      <c r="AL19" s="49">
        <v>32</v>
      </c>
      <c r="AM19" s="45">
        <v>1.1000000000000001</v>
      </c>
      <c r="AO19" s="45">
        <v>0.2</v>
      </c>
      <c r="AP19" s="24"/>
      <c r="AQ19" s="45">
        <f t="shared" si="4"/>
        <v>33.200000000000003</v>
      </c>
      <c r="AV19" s="41">
        <v>49</v>
      </c>
      <c r="AX19" s="50">
        <v>11</v>
      </c>
      <c r="AY19" s="51" t="s">
        <v>235</v>
      </c>
      <c r="AZ19" s="51">
        <v>2</v>
      </c>
      <c r="BB19" s="51" t="s">
        <v>245</v>
      </c>
      <c r="BC19" s="51" t="s">
        <v>245</v>
      </c>
      <c r="BD19" s="51" t="s">
        <v>244</v>
      </c>
      <c r="BE19" s="51" t="s">
        <v>245</v>
      </c>
      <c r="BG19" s="41">
        <v>14</v>
      </c>
      <c r="BH19" s="41">
        <v>37</v>
      </c>
      <c r="BI19" s="41">
        <v>32</v>
      </c>
      <c r="BJ19" s="41">
        <v>18</v>
      </c>
      <c r="BK19" s="41">
        <f t="shared" si="7"/>
        <v>50</v>
      </c>
      <c r="BL19" s="41" t="s">
        <v>60</v>
      </c>
    </row>
    <row r="20" spans="1:64" ht="13.5" thickBot="1" x14ac:dyDescent="0.3">
      <c r="K20" s="2"/>
      <c r="L20" s="24"/>
      <c r="M20" s="24"/>
      <c r="N20" s="68"/>
      <c r="O20" s="68"/>
      <c r="P20" s="69"/>
      <c r="W20" s="70"/>
      <c r="X20" s="70"/>
      <c r="Y20" s="70"/>
      <c r="AK20" s="24"/>
      <c r="AL20" s="69"/>
      <c r="AM20" s="24"/>
      <c r="AO20" s="24"/>
      <c r="AP20" s="24"/>
      <c r="AQ20" s="24"/>
    </row>
    <row r="21" spans="1:64" ht="13.5" thickBot="1" x14ac:dyDescent="0.3">
      <c r="A21" s="15">
        <v>130142921</v>
      </c>
      <c r="B21" s="15" t="s">
        <v>309</v>
      </c>
      <c r="C21" s="15" t="s">
        <v>289</v>
      </c>
      <c r="D21" s="15">
        <v>0</v>
      </c>
      <c r="E21" s="16">
        <v>10</v>
      </c>
      <c r="F21" s="15" t="s">
        <v>281</v>
      </c>
      <c r="G21" s="17">
        <v>358698</v>
      </c>
      <c r="H21" s="15">
        <v>5783360</v>
      </c>
      <c r="I21" s="15" t="s">
        <v>317</v>
      </c>
      <c r="J21" s="15" t="s">
        <v>318</v>
      </c>
      <c r="K21" s="18" t="s">
        <v>279</v>
      </c>
      <c r="L21" s="19">
        <v>5.5</v>
      </c>
      <c r="M21" s="19">
        <v>4.7</v>
      </c>
      <c r="N21" s="20">
        <v>0.14000000000000001</v>
      </c>
      <c r="O21" s="20">
        <f>N21*10</f>
        <v>1.4000000000000001</v>
      </c>
      <c r="P21" s="21">
        <v>7.2</v>
      </c>
      <c r="Q21" s="15">
        <v>7</v>
      </c>
      <c r="R21" s="15" t="s">
        <v>244</v>
      </c>
      <c r="S21" s="15">
        <v>4</v>
      </c>
      <c r="T21" s="15" t="s">
        <v>234</v>
      </c>
      <c r="V21" s="15">
        <f t="shared" si="0"/>
        <v>780</v>
      </c>
      <c r="W21" s="22">
        <f t="shared" si="1"/>
        <v>133.10000000000002</v>
      </c>
      <c r="X21" s="22">
        <f t="shared" si="2"/>
        <v>125.12</v>
      </c>
      <c r="Y21" s="22">
        <f t="shared" si="3"/>
        <v>98.899999999999991</v>
      </c>
      <c r="Z21" s="15">
        <v>13</v>
      </c>
      <c r="AB21" s="15">
        <v>3.9</v>
      </c>
      <c r="AC21" s="15">
        <v>1.1000000000000001</v>
      </c>
      <c r="AD21" s="15">
        <v>0.32</v>
      </c>
      <c r="AE21" s="15">
        <v>0.43</v>
      </c>
      <c r="AF21" s="15">
        <v>0.1</v>
      </c>
      <c r="AG21" s="15">
        <v>5.9</v>
      </c>
      <c r="AI21" s="15">
        <v>66</v>
      </c>
      <c r="AJ21" s="15">
        <v>19</v>
      </c>
      <c r="AK21" s="19">
        <v>5.4</v>
      </c>
      <c r="AL21" s="23">
        <v>7.2</v>
      </c>
      <c r="AM21" s="19">
        <v>2.4</v>
      </c>
      <c r="AO21" s="19">
        <v>3.5</v>
      </c>
      <c r="AP21" s="24"/>
      <c r="AQ21" s="19">
        <f t="shared" si="4"/>
        <v>12.600000000000001</v>
      </c>
      <c r="AS21" s="25">
        <v>3.1</v>
      </c>
      <c r="AT21" s="26">
        <v>5.3</v>
      </c>
      <c r="AV21" s="15">
        <v>130</v>
      </c>
      <c r="AX21" s="16">
        <v>4</v>
      </c>
      <c r="AY21" s="15" t="s">
        <v>234</v>
      </c>
      <c r="AZ21" s="15">
        <v>7</v>
      </c>
      <c r="BB21" s="15" t="s">
        <v>242</v>
      </c>
      <c r="BC21" s="15" t="s">
        <v>243</v>
      </c>
      <c r="BD21" s="15" t="s">
        <v>243</v>
      </c>
      <c r="BE21" s="15" t="s">
        <v>244</v>
      </c>
      <c r="BG21" s="15">
        <v>25</v>
      </c>
      <c r="BH21" s="15">
        <v>12</v>
      </c>
      <c r="BI21" s="15">
        <v>27</v>
      </c>
      <c r="BJ21" s="15">
        <v>36</v>
      </c>
      <c r="BK21" s="15">
        <f>BI21+BJ21</f>
        <v>63</v>
      </c>
      <c r="BL21" s="15" t="s">
        <v>404</v>
      </c>
    </row>
    <row r="22" spans="1:64" x14ac:dyDescent="0.25">
      <c r="A22" s="27">
        <v>130142922</v>
      </c>
      <c r="B22" s="27" t="s">
        <v>309</v>
      </c>
      <c r="C22" s="27" t="s">
        <v>287</v>
      </c>
      <c r="D22" s="27">
        <v>10</v>
      </c>
      <c r="E22" s="28">
        <v>50</v>
      </c>
      <c r="F22" s="27" t="s">
        <v>281</v>
      </c>
      <c r="G22" s="29">
        <v>358698</v>
      </c>
      <c r="H22" s="27">
        <v>5783360</v>
      </c>
      <c r="I22" s="27" t="s">
        <v>317</v>
      </c>
      <c r="J22" s="27" t="s">
        <v>318</v>
      </c>
      <c r="K22" s="30" t="s">
        <v>279</v>
      </c>
      <c r="L22" s="31">
        <v>5.6</v>
      </c>
      <c r="M22" s="31">
        <v>4.5</v>
      </c>
      <c r="N22" s="32">
        <v>0.05</v>
      </c>
      <c r="O22" s="32">
        <f>N22*10</f>
        <v>0.5</v>
      </c>
      <c r="P22" s="33">
        <v>7.4</v>
      </c>
      <c r="Q22" s="27">
        <v>2</v>
      </c>
      <c r="R22" s="27" t="s">
        <v>245</v>
      </c>
      <c r="S22" s="27">
        <v>8</v>
      </c>
      <c r="T22" s="27" t="s">
        <v>235</v>
      </c>
      <c r="V22" s="27">
        <f t="shared" si="0"/>
        <v>220.00000000000003</v>
      </c>
      <c r="W22" s="34">
        <f t="shared" si="1"/>
        <v>108.9</v>
      </c>
      <c r="X22" s="34">
        <f t="shared" si="2"/>
        <v>23.46</v>
      </c>
      <c r="Y22" s="34">
        <f t="shared" si="3"/>
        <v>43.7</v>
      </c>
      <c r="Z22" s="27">
        <v>42</v>
      </c>
      <c r="AB22" s="27">
        <v>1.1000000000000001</v>
      </c>
      <c r="AC22" s="27">
        <v>0.9</v>
      </c>
      <c r="AD22" s="27">
        <v>0.06</v>
      </c>
      <c r="AE22" s="27">
        <v>0.19</v>
      </c>
      <c r="AF22" s="27">
        <v>0.5</v>
      </c>
      <c r="AG22" s="27">
        <v>2.6</v>
      </c>
      <c r="AI22" s="27">
        <v>40</v>
      </c>
      <c r="AJ22" s="27">
        <v>33</v>
      </c>
      <c r="AK22" s="31">
        <v>2.2000000000000002</v>
      </c>
      <c r="AL22" s="35">
        <v>7.4</v>
      </c>
      <c r="AM22" s="31">
        <v>18</v>
      </c>
      <c r="AO22" s="31">
        <v>1.3</v>
      </c>
      <c r="AP22" s="24"/>
      <c r="AQ22" s="31">
        <f t="shared" si="4"/>
        <v>9.6000000000000014</v>
      </c>
      <c r="AV22" s="27">
        <v>23</v>
      </c>
      <c r="AX22" s="36">
        <v>8</v>
      </c>
      <c r="AY22" s="37" t="s">
        <v>235</v>
      </c>
      <c r="AZ22" s="37">
        <v>2</v>
      </c>
      <c r="BB22" s="37" t="s">
        <v>243</v>
      </c>
      <c r="BC22" s="37" t="s">
        <v>243</v>
      </c>
      <c r="BD22" s="37" t="s">
        <v>245</v>
      </c>
      <c r="BE22" s="37" t="s">
        <v>245</v>
      </c>
      <c r="BG22" s="27">
        <v>19</v>
      </c>
      <c r="BH22" s="27">
        <v>14</v>
      </c>
      <c r="BI22" s="27">
        <v>41</v>
      </c>
      <c r="BJ22" s="27">
        <v>27</v>
      </c>
      <c r="BK22" s="27">
        <f t="shared" ref="BK22:BK25" si="9">BI22+BJ22</f>
        <v>68</v>
      </c>
      <c r="BL22" s="27" t="s">
        <v>404</v>
      </c>
    </row>
    <row r="23" spans="1:64" x14ac:dyDescent="0.25">
      <c r="A23" s="27">
        <v>130142923</v>
      </c>
      <c r="B23" s="27" t="s">
        <v>309</v>
      </c>
      <c r="C23" s="27" t="s">
        <v>288</v>
      </c>
      <c r="D23" s="27">
        <v>50</v>
      </c>
      <c r="E23" s="28">
        <v>100</v>
      </c>
      <c r="F23" s="27" t="s">
        <v>281</v>
      </c>
      <c r="G23" s="29">
        <v>358698</v>
      </c>
      <c r="H23" s="27">
        <v>5783360</v>
      </c>
      <c r="I23" s="27" t="s">
        <v>319</v>
      </c>
      <c r="J23" s="27" t="s">
        <v>320</v>
      </c>
      <c r="K23" s="30" t="s">
        <v>280</v>
      </c>
      <c r="L23" s="31">
        <v>6.3</v>
      </c>
      <c r="M23" s="31">
        <v>5.4</v>
      </c>
      <c r="N23" s="32">
        <v>0.22</v>
      </c>
      <c r="O23" s="32">
        <f>N23*6</f>
        <v>1.32</v>
      </c>
      <c r="P23" s="33">
        <v>28</v>
      </c>
      <c r="Q23" s="27">
        <v>2</v>
      </c>
      <c r="R23" s="27" t="s">
        <v>245</v>
      </c>
      <c r="S23" s="27">
        <v>12</v>
      </c>
      <c r="T23" s="27" t="s">
        <v>235</v>
      </c>
      <c r="V23" s="27">
        <f t="shared" si="0"/>
        <v>180</v>
      </c>
      <c r="W23" s="34">
        <f t="shared" si="1"/>
        <v>701.8</v>
      </c>
      <c r="X23" s="34">
        <f t="shared" si="2"/>
        <v>50.83</v>
      </c>
      <c r="Y23" s="34">
        <f t="shared" si="3"/>
        <v>598</v>
      </c>
      <c r="Z23" s="27">
        <v>9</v>
      </c>
      <c r="AB23" s="27">
        <v>0.9</v>
      </c>
      <c r="AC23" s="27">
        <v>5.8</v>
      </c>
      <c r="AD23" s="27">
        <v>0.13</v>
      </c>
      <c r="AE23" s="27">
        <v>2.6</v>
      </c>
      <c r="AF23" s="27">
        <v>0.1</v>
      </c>
      <c r="AG23" s="27">
        <v>9.5</v>
      </c>
      <c r="AI23" s="27">
        <v>9.6999999999999993</v>
      </c>
      <c r="AJ23" s="27">
        <v>61</v>
      </c>
      <c r="AK23" s="31">
        <v>1.3</v>
      </c>
      <c r="AL23" s="35">
        <v>28</v>
      </c>
      <c r="AM23" s="31">
        <v>1</v>
      </c>
      <c r="AO23" s="31">
        <v>0.2</v>
      </c>
      <c r="AP23" s="24"/>
      <c r="AQ23" s="31">
        <f t="shared" si="4"/>
        <v>29.3</v>
      </c>
      <c r="AV23" s="27">
        <v>49</v>
      </c>
      <c r="AX23" s="36">
        <v>12</v>
      </c>
      <c r="AY23" s="37" t="s">
        <v>235</v>
      </c>
      <c r="AZ23" s="37">
        <v>2</v>
      </c>
      <c r="BB23" s="37" t="s">
        <v>245</v>
      </c>
      <c r="BC23" s="37" t="s">
        <v>245</v>
      </c>
      <c r="BD23" s="37" t="s">
        <v>245</v>
      </c>
      <c r="BE23" s="37" t="s">
        <v>245</v>
      </c>
      <c r="BG23" s="27">
        <v>16</v>
      </c>
      <c r="BH23" s="27">
        <v>32</v>
      </c>
      <c r="BI23" s="27">
        <v>33</v>
      </c>
      <c r="BJ23" s="27">
        <v>19</v>
      </c>
      <c r="BK23" s="27">
        <f t="shared" si="9"/>
        <v>52</v>
      </c>
      <c r="BL23" s="27" t="s">
        <v>402</v>
      </c>
    </row>
    <row r="24" spans="1:64" x14ac:dyDescent="0.25">
      <c r="A24" s="27">
        <v>130142924</v>
      </c>
      <c r="B24" s="27" t="s">
        <v>309</v>
      </c>
      <c r="C24" s="27" t="s">
        <v>290</v>
      </c>
      <c r="D24" s="27">
        <v>100</v>
      </c>
      <c r="E24" s="28">
        <v>200</v>
      </c>
      <c r="F24" s="27" t="s">
        <v>281</v>
      </c>
      <c r="G24" s="29">
        <v>358698</v>
      </c>
      <c r="H24" s="27">
        <v>5783360</v>
      </c>
      <c r="I24" s="27" t="s">
        <v>319</v>
      </c>
      <c r="J24" s="27" t="s">
        <v>320</v>
      </c>
      <c r="K24" s="30" t="s">
        <v>280</v>
      </c>
      <c r="L24" s="31">
        <v>6.5</v>
      </c>
      <c r="M24" s="31">
        <v>5.3</v>
      </c>
      <c r="N24" s="32">
        <v>0.38</v>
      </c>
      <c r="O24" s="32">
        <f t="shared" ref="O24:O25" si="10">N24*6</f>
        <v>2.2800000000000002</v>
      </c>
      <c r="P24" s="33">
        <v>34</v>
      </c>
      <c r="Q24" s="27">
        <v>2</v>
      </c>
      <c r="R24" s="27" t="s">
        <v>245</v>
      </c>
      <c r="S24" s="27">
        <v>10</v>
      </c>
      <c r="T24" s="27" t="s">
        <v>235</v>
      </c>
      <c r="V24" s="27">
        <f t="shared" si="0"/>
        <v>200</v>
      </c>
      <c r="W24" s="34">
        <f t="shared" si="1"/>
        <v>871.2</v>
      </c>
      <c r="X24" s="34">
        <f t="shared" si="2"/>
        <v>54.74</v>
      </c>
      <c r="Y24" s="34">
        <f t="shared" si="3"/>
        <v>989</v>
      </c>
      <c r="Z24" s="27">
        <v>9</v>
      </c>
      <c r="AB24" s="27">
        <v>1</v>
      </c>
      <c r="AC24" s="27">
        <v>7.2</v>
      </c>
      <c r="AD24" s="27">
        <v>0.14000000000000001</v>
      </c>
      <c r="AE24" s="27">
        <v>4.3</v>
      </c>
      <c r="AF24" s="27">
        <v>0.1</v>
      </c>
      <c r="AG24" s="27">
        <v>12.8</v>
      </c>
      <c r="AI24" s="27">
        <v>8.1999999999999993</v>
      </c>
      <c r="AJ24" s="27">
        <v>57</v>
      </c>
      <c r="AK24" s="31">
        <v>1.1000000000000001</v>
      </c>
      <c r="AL24" s="35">
        <v>34</v>
      </c>
      <c r="AM24" s="31">
        <v>1</v>
      </c>
      <c r="AO24" s="31">
        <v>0.1</v>
      </c>
      <c r="AP24" s="24"/>
      <c r="AQ24" s="31">
        <f t="shared" si="4"/>
        <v>35.1</v>
      </c>
      <c r="AV24" s="27">
        <v>56</v>
      </c>
      <c r="AX24" s="36">
        <v>10</v>
      </c>
      <c r="AY24" s="37" t="s">
        <v>235</v>
      </c>
      <c r="AZ24" s="37">
        <v>2</v>
      </c>
      <c r="BB24" s="37" t="s">
        <v>243</v>
      </c>
      <c r="BC24" s="37" t="s">
        <v>245</v>
      </c>
      <c r="BD24" s="37" t="s">
        <v>245</v>
      </c>
      <c r="BE24" s="37" t="s">
        <v>245</v>
      </c>
      <c r="BG24" s="27">
        <v>24</v>
      </c>
      <c r="BH24" s="27">
        <v>42</v>
      </c>
      <c r="BI24" s="27">
        <v>12</v>
      </c>
      <c r="BJ24" s="27">
        <v>22</v>
      </c>
      <c r="BK24" s="27">
        <f t="shared" si="9"/>
        <v>34</v>
      </c>
      <c r="BL24" s="27" t="s">
        <v>60</v>
      </c>
    </row>
    <row r="25" spans="1:64" ht="13.5" thickBot="1" x14ac:dyDescent="0.3">
      <c r="A25" s="41">
        <v>130142925</v>
      </c>
      <c r="B25" s="41" t="s">
        <v>309</v>
      </c>
      <c r="C25" s="41" t="s">
        <v>291</v>
      </c>
      <c r="D25" s="41">
        <v>200</v>
      </c>
      <c r="E25" s="42">
        <v>300</v>
      </c>
      <c r="F25" s="41" t="s">
        <v>281</v>
      </c>
      <c r="G25" s="43">
        <v>358698</v>
      </c>
      <c r="H25" s="41">
        <v>5783360</v>
      </c>
      <c r="I25" s="41" t="s">
        <v>319</v>
      </c>
      <c r="J25" s="41" t="s">
        <v>320</v>
      </c>
      <c r="K25" s="44" t="s">
        <v>280</v>
      </c>
      <c r="L25" s="45">
        <v>6.7</v>
      </c>
      <c r="M25" s="45">
        <v>5.5</v>
      </c>
      <c r="N25" s="46">
        <v>0.36</v>
      </c>
      <c r="O25" s="46">
        <f t="shared" si="10"/>
        <v>2.16</v>
      </c>
      <c r="P25" s="47">
        <v>36</v>
      </c>
      <c r="Q25" s="41">
        <v>8</v>
      </c>
      <c r="R25" s="41" t="s">
        <v>245</v>
      </c>
      <c r="S25" s="41">
        <v>12</v>
      </c>
      <c r="T25" s="41" t="s">
        <v>234</v>
      </c>
      <c r="V25" s="41">
        <f t="shared" si="0"/>
        <v>200</v>
      </c>
      <c r="W25" s="48">
        <f t="shared" si="1"/>
        <v>774.40000000000009</v>
      </c>
      <c r="X25" s="48">
        <f t="shared" si="2"/>
        <v>50.83</v>
      </c>
      <c r="Y25" s="48">
        <f t="shared" si="3"/>
        <v>966</v>
      </c>
      <c r="Z25" s="41">
        <v>9</v>
      </c>
      <c r="AB25" s="41">
        <v>1</v>
      </c>
      <c r="AC25" s="41">
        <v>6.4</v>
      </c>
      <c r="AD25" s="41">
        <v>0.13</v>
      </c>
      <c r="AE25" s="41">
        <v>4.2</v>
      </c>
      <c r="AF25" s="41">
        <v>0.1</v>
      </c>
      <c r="AG25" s="41">
        <v>11.7</v>
      </c>
      <c r="AI25" s="41">
        <v>8.6</v>
      </c>
      <c r="AJ25" s="41">
        <v>54</v>
      </c>
      <c r="AK25" s="45">
        <v>1.1000000000000001</v>
      </c>
      <c r="AL25" s="49">
        <v>36</v>
      </c>
      <c r="AM25" s="45">
        <v>1</v>
      </c>
      <c r="AO25" s="45">
        <v>0.2</v>
      </c>
      <c r="AP25" s="24"/>
      <c r="AQ25" s="45">
        <f t="shared" si="4"/>
        <v>37.1</v>
      </c>
      <c r="AV25" s="41">
        <v>51</v>
      </c>
      <c r="AX25" s="50">
        <v>12</v>
      </c>
      <c r="AY25" s="51" t="s">
        <v>234</v>
      </c>
      <c r="AZ25" s="51">
        <v>8</v>
      </c>
      <c r="BB25" s="51" t="s">
        <v>245</v>
      </c>
      <c r="BC25" s="51" t="s">
        <v>245</v>
      </c>
      <c r="BD25" s="51" t="s">
        <v>245</v>
      </c>
      <c r="BE25" s="51" t="s">
        <v>245</v>
      </c>
      <c r="BG25" s="41">
        <v>14</v>
      </c>
      <c r="BH25" s="41">
        <v>36</v>
      </c>
      <c r="BI25" s="41">
        <v>29</v>
      </c>
      <c r="BJ25" s="41">
        <v>22</v>
      </c>
      <c r="BK25" s="41">
        <f t="shared" si="9"/>
        <v>51</v>
      </c>
      <c r="BL25" s="41" t="s">
        <v>60</v>
      </c>
    </row>
    <row r="26" spans="1:64" ht="13.5" thickBot="1" x14ac:dyDescent="0.3">
      <c r="K26" s="2"/>
      <c r="L26" s="24"/>
      <c r="M26" s="24"/>
      <c r="N26" s="68"/>
      <c r="O26" s="68"/>
      <c r="P26" s="69"/>
      <c r="W26" s="70"/>
      <c r="X26" s="70"/>
      <c r="Y26" s="70"/>
      <c r="AK26" s="24"/>
      <c r="AL26" s="69"/>
      <c r="AM26" s="24"/>
      <c r="AO26" s="24"/>
      <c r="AP26" s="24"/>
      <c r="AQ26" s="24"/>
    </row>
    <row r="27" spans="1:64" ht="13.5" thickBot="1" x14ac:dyDescent="0.3">
      <c r="A27" s="15">
        <v>130142926</v>
      </c>
      <c r="B27" s="15" t="s">
        <v>310</v>
      </c>
      <c r="C27" s="15" t="s">
        <v>294</v>
      </c>
      <c r="D27" s="15">
        <v>0</v>
      </c>
      <c r="E27" s="16">
        <v>10</v>
      </c>
      <c r="F27" s="15" t="s">
        <v>281</v>
      </c>
      <c r="G27" s="17">
        <v>359609</v>
      </c>
      <c r="H27" s="15">
        <v>5783244</v>
      </c>
      <c r="I27" s="15" t="s">
        <v>317</v>
      </c>
      <c r="J27" s="15" t="s">
        <v>318</v>
      </c>
      <c r="K27" s="18" t="s">
        <v>279</v>
      </c>
      <c r="L27" s="19">
        <v>5.6</v>
      </c>
      <c r="M27" s="19">
        <v>4.5999999999999996</v>
      </c>
      <c r="N27" s="20">
        <v>0.05</v>
      </c>
      <c r="O27" s="20">
        <f>N27*10</f>
        <v>0.5</v>
      </c>
      <c r="P27" s="21">
        <v>3.5</v>
      </c>
      <c r="Q27" s="15">
        <v>2</v>
      </c>
      <c r="R27" s="15" t="s">
        <v>243</v>
      </c>
      <c r="S27" s="15">
        <v>5</v>
      </c>
      <c r="T27" s="15" t="s">
        <v>235</v>
      </c>
      <c r="V27" s="15">
        <f t="shared" si="0"/>
        <v>400</v>
      </c>
      <c r="W27" s="22">
        <f t="shared" si="1"/>
        <v>96.800000000000011</v>
      </c>
      <c r="X27" s="22">
        <f t="shared" si="2"/>
        <v>46.92</v>
      </c>
      <c r="Y27" s="22">
        <f t="shared" si="3"/>
        <v>27.599999999999998</v>
      </c>
      <c r="Z27" s="15">
        <v>27</v>
      </c>
      <c r="AB27" s="15">
        <v>2</v>
      </c>
      <c r="AC27" s="15">
        <v>0.8</v>
      </c>
      <c r="AD27" s="15">
        <v>0.12</v>
      </c>
      <c r="AE27" s="15">
        <v>0.12</v>
      </c>
      <c r="AF27" s="15">
        <v>0.3</v>
      </c>
      <c r="AG27" s="15">
        <v>3.4</v>
      </c>
      <c r="AI27" s="15">
        <v>60</v>
      </c>
      <c r="AJ27" s="15">
        <v>24</v>
      </c>
      <c r="AK27" s="19">
        <v>3.7</v>
      </c>
      <c r="AL27" s="23">
        <v>3.5</v>
      </c>
      <c r="AM27" s="19">
        <v>8.8000000000000007</v>
      </c>
      <c r="AO27" s="19">
        <v>2.5</v>
      </c>
      <c r="AP27" s="24"/>
      <c r="AQ27" s="19">
        <f t="shared" si="4"/>
        <v>7.2</v>
      </c>
      <c r="AS27" s="25">
        <v>1.5</v>
      </c>
      <c r="AT27" s="39">
        <v>2.5</v>
      </c>
      <c r="AV27" s="15">
        <v>48</v>
      </c>
      <c r="AX27" s="16">
        <v>5</v>
      </c>
      <c r="AY27" s="15" t="s">
        <v>235</v>
      </c>
      <c r="AZ27" s="15">
        <v>2</v>
      </c>
      <c r="BB27" s="15" t="s">
        <v>243</v>
      </c>
      <c r="BC27" s="15" t="s">
        <v>243</v>
      </c>
      <c r="BD27" s="15" t="s">
        <v>243</v>
      </c>
      <c r="BE27" s="15" t="s">
        <v>243</v>
      </c>
      <c r="BG27" s="15">
        <v>26</v>
      </c>
      <c r="BH27" s="15">
        <v>12</v>
      </c>
      <c r="BI27" s="15">
        <v>25</v>
      </c>
      <c r="BJ27" s="15">
        <v>37</v>
      </c>
      <c r="BK27" s="15">
        <f>BI27+BJ27</f>
        <v>62</v>
      </c>
      <c r="BL27" s="15" t="s">
        <v>403</v>
      </c>
    </row>
    <row r="28" spans="1:64" x14ac:dyDescent="0.25">
      <c r="A28" s="27">
        <v>130142927</v>
      </c>
      <c r="B28" s="27" t="s">
        <v>310</v>
      </c>
      <c r="C28" s="27" t="s">
        <v>292</v>
      </c>
      <c r="D28" s="27">
        <v>10</v>
      </c>
      <c r="E28" s="28">
        <v>50</v>
      </c>
      <c r="F28" s="27" t="s">
        <v>281</v>
      </c>
      <c r="G28" s="29">
        <v>359609</v>
      </c>
      <c r="H28" s="27">
        <v>5783244</v>
      </c>
      <c r="I28" s="27" t="s">
        <v>317</v>
      </c>
      <c r="J28" s="27" t="s">
        <v>318</v>
      </c>
      <c r="K28" s="30" t="s">
        <v>279</v>
      </c>
      <c r="L28" s="31">
        <v>5.7</v>
      </c>
      <c r="M28" s="31">
        <v>4.5999999999999996</v>
      </c>
      <c r="N28" s="32">
        <v>0.04</v>
      </c>
      <c r="O28" s="32">
        <f>N28*10</f>
        <v>0.4</v>
      </c>
      <c r="P28" s="33">
        <v>5.0999999999999996</v>
      </c>
      <c r="Q28" s="27">
        <v>2</v>
      </c>
      <c r="R28" s="27" t="s">
        <v>245</v>
      </c>
      <c r="S28" s="27">
        <v>8</v>
      </c>
      <c r="T28" s="27" t="s">
        <v>235</v>
      </c>
      <c r="V28" s="27">
        <f t="shared" si="0"/>
        <v>280</v>
      </c>
      <c r="W28" s="34">
        <f t="shared" si="1"/>
        <v>108.9</v>
      </c>
      <c r="X28" s="34">
        <f t="shared" si="2"/>
        <v>62.56</v>
      </c>
      <c r="Y28" s="34">
        <f t="shared" si="3"/>
        <v>34.5</v>
      </c>
      <c r="Z28" s="27">
        <v>38</v>
      </c>
      <c r="AB28" s="27">
        <v>1.4</v>
      </c>
      <c r="AC28" s="27">
        <v>0.9</v>
      </c>
      <c r="AD28" s="27">
        <v>0.16</v>
      </c>
      <c r="AE28" s="27">
        <v>0.15</v>
      </c>
      <c r="AF28" s="27">
        <v>0.4</v>
      </c>
      <c r="AG28" s="27">
        <v>3</v>
      </c>
      <c r="AI28" s="27">
        <v>47</v>
      </c>
      <c r="AJ28" s="27">
        <v>29</v>
      </c>
      <c r="AK28" s="31">
        <v>5.4</v>
      </c>
      <c r="AL28" s="35">
        <v>5.0999999999999996</v>
      </c>
      <c r="AM28" s="31">
        <v>14</v>
      </c>
      <c r="AO28" s="31">
        <v>1.6</v>
      </c>
      <c r="AP28" s="24"/>
      <c r="AQ28" s="31">
        <f t="shared" si="4"/>
        <v>10.5</v>
      </c>
      <c r="AV28" s="27">
        <v>62</v>
      </c>
      <c r="AX28" s="36">
        <v>8</v>
      </c>
      <c r="AY28" s="37" t="s">
        <v>235</v>
      </c>
      <c r="AZ28" s="37">
        <v>2</v>
      </c>
      <c r="BB28" s="37" t="s">
        <v>243</v>
      </c>
      <c r="BC28" s="37" t="s">
        <v>243</v>
      </c>
      <c r="BD28" s="37" t="s">
        <v>245</v>
      </c>
      <c r="BE28" s="37" t="s">
        <v>245</v>
      </c>
      <c r="BG28" s="27">
        <v>26</v>
      </c>
      <c r="BH28" s="27">
        <v>14</v>
      </c>
      <c r="BI28" s="27">
        <v>26</v>
      </c>
      <c r="BJ28" s="27">
        <v>34</v>
      </c>
      <c r="BK28" s="27">
        <f t="shared" ref="BK28:BK31" si="11">BI28+BJ28</f>
        <v>60</v>
      </c>
      <c r="BL28" s="27" t="s">
        <v>403</v>
      </c>
    </row>
    <row r="29" spans="1:64" x14ac:dyDescent="0.25">
      <c r="A29" s="27">
        <v>130142928</v>
      </c>
      <c r="B29" s="27" t="s">
        <v>310</v>
      </c>
      <c r="C29" s="27" t="s">
        <v>293</v>
      </c>
      <c r="D29" s="27">
        <v>50</v>
      </c>
      <c r="E29" s="28">
        <v>100</v>
      </c>
      <c r="F29" s="27" t="s">
        <v>281</v>
      </c>
      <c r="G29" s="29">
        <v>359609</v>
      </c>
      <c r="H29" s="27">
        <v>5783244</v>
      </c>
      <c r="I29" s="27" t="s">
        <v>319</v>
      </c>
      <c r="J29" s="27" t="s">
        <v>320</v>
      </c>
      <c r="K29" s="30" t="s">
        <v>280</v>
      </c>
      <c r="L29" s="31">
        <v>7.2</v>
      </c>
      <c r="M29" s="31">
        <v>6.3</v>
      </c>
      <c r="N29" s="32">
        <v>0.32</v>
      </c>
      <c r="O29" s="32">
        <f>N29*6</f>
        <v>1.92</v>
      </c>
      <c r="P29" s="33">
        <v>24</v>
      </c>
      <c r="Q29" s="27">
        <v>2</v>
      </c>
      <c r="R29" s="27" t="s">
        <v>243</v>
      </c>
      <c r="S29" s="27">
        <v>7</v>
      </c>
      <c r="T29" s="27" t="s">
        <v>235</v>
      </c>
      <c r="V29" s="27">
        <f t="shared" si="0"/>
        <v>459.99999999999994</v>
      </c>
      <c r="W29" s="34">
        <f t="shared" si="1"/>
        <v>907.5</v>
      </c>
      <c r="X29" s="34">
        <f t="shared" si="2"/>
        <v>62.56</v>
      </c>
      <c r="Y29" s="34">
        <f t="shared" si="3"/>
        <v>736</v>
      </c>
      <c r="Z29" s="27">
        <v>9</v>
      </c>
      <c r="AB29" s="27">
        <v>2.2999999999999998</v>
      </c>
      <c r="AC29" s="27">
        <v>7.5</v>
      </c>
      <c r="AD29" s="27">
        <v>0.16</v>
      </c>
      <c r="AE29" s="27">
        <v>3.2</v>
      </c>
      <c r="AF29" s="27">
        <v>0.1</v>
      </c>
      <c r="AG29" s="27">
        <v>13.3</v>
      </c>
      <c r="AI29" s="27">
        <v>18</v>
      </c>
      <c r="AJ29" s="27">
        <v>57</v>
      </c>
      <c r="AK29" s="31">
        <v>1.2</v>
      </c>
      <c r="AL29" s="35">
        <v>24</v>
      </c>
      <c r="AM29" s="31">
        <v>1</v>
      </c>
      <c r="AO29" s="31">
        <v>0.3</v>
      </c>
      <c r="AP29" s="24"/>
      <c r="AQ29" s="31">
        <f t="shared" si="4"/>
        <v>25.2</v>
      </c>
      <c r="AV29" s="27">
        <v>63</v>
      </c>
      <c r="AX29" s="36">
        <v>7</v>
      </c>
      <c r="AY29" s="37" t="s">
        <v>235</v>
      </c>
      <c r="AZ29" s="37">
        <v>2</v>
      </c>
      <c r="BB29" s="37" t="s">
        <v>245</v>
      </c>
      <c r="BC29" s="37" t="s">
        <v>245</v>
      </c>
      <c r="BD29" s="37" t="s">
        <v>242</v>
      </c>
      <c r="BE29" s="37" t="s">
        <v>243</v>
      </c>
      <c r="BG29" s="27">
        <v>17</v>
      </c>
      <c r="BH29" s="27">
        <v>40</v>
      </c>
      <c r="BI29" s="27">
        <v>11</v>
      </c>
      <c r="BJ29" s="27">
        <v>32</v>
      </c>
      <c r="BK29" s="27">
        <f t="shared" si="11"/>
        <v>43</v>
      </c>
      <c r="BL29" s="27" t="s">
        <v>60</v>
      </c>
    </row>
    <row r="30" spans="1:64" x14ac:dyDescent="0.25">
      <c r="A30" s="27">
        <v>130142929</v>
      </c>
      <c r="B30" s="27" t="s">
        <v>310</v>
      </c>
      <c r="C30" s="27" t="s">
        <v>295</v>
      </c>
      <c r="D30" s="27">
        <v>100</v>
      </c>
      <c r="E30" s="28">
        <v>200</v>
      </c>
      <c r="F30" s="27" t="s">
        <v>281</v>
      </c>
      <c r="G30" s="29">
        <v>359609</v>
      </c>
      <c r="H30" s="27">
        <v>5783244</v>
      </c>
      <c r="I30" s="27" t="s">
        <v>319</v>
      </c>
      <c r="J30" s="27" t="s">
        <v>320</v>
      </c>
      <c r="K30" s="30" t="s">
        <v>280</v>
      </c>
      <c r="L30" s="31">
        <v>7.7</v>
      </c>
      <c r="M30" s="31">
        <v>6.8</v>
      </c>
      <c r="N30" s="32">
        <v>0.34</v>
      </c>
      <c r="O30" s="32">
        <f t="shared" ref="O30:O31" si="12">N30*6</f>
        <v>2.04</v>
      </c>
      <c r="P30" s="33">
        <v>32</v>
      </c>
      <c r="Q30" s="27">
        <v>8</v>
      </c>
      <c r="R30" s="27" t="s">
        <v>246</v>
      </c>
      <c r="S30" s="27">
        <v>14</v>
      </c>
      <c r="T30" s="27" t="s">
        <v>234</v>
      </c>
      <c r="V30" s="27">
        <f t="shared" si="0"/>
        <v>240</v>
      </c>
      <c r="W30" s="34">
        <f t="shared" si="1"/>
        <v>520.29999999999995</v>
      </c>
      <c r="X30" s="34">
        <f t="shared" si="2"/>
        <v>46.92</v>
      </c>
      <c r="Y30" s="34">
        <f t="shared" si="3"/>
        <v>621</v>
      </c>
      <c r="Z30" s="27">
        <v>12</v>
      </c>
      <c r="AB30" s="27">
        <v>1.2</v>
      </c>
      <c r="AC30" s="27">
        <v>4.3</v>
      </c>
      <c r="AD30" s="27">
        <v>0.12</v>
      </c>
      <c r="AE30" s="27">
        <v>2.7</v>
      </c>
      <c r="AF30" s="27">
        <v>0.1</v>
      </c>
      <c r="AG30" s="27">
        <v>8.4</v>
      </c>
      <c r="AI30" s="27">
        <v>14</v>
      </c>
      <c r="AJ30" s="27">
        <v>51</v>
      </c>
      <c r="AK30" s="31">
        <v>1.4</v>
      </c>
      <c r="AL30" s="35">
        <v>32</v>
      </c>
      <c r="AM30" s="31">
        <v>1.6</v>
      </c>
      <c r="AO30" s="31">
        <v>0.3</v>
      </c>
      <c r="AP30" s="24"/>
      <c r="AQ30" s="31">
        <f t="shared" si="4"/>
        <v>33.4</v>
      </c>
      <c r="AV30" s="27">
        <v>45</v>
      </c>
      <c r="AX30" s="36">
        <v>14</v>
      </c>
      <c r="AY30" s="37" t="s">
        <v>234</v>
      </c>
      <c r="AZ30" s="37">
        <v>8</v>
      </c>
      <c r="BB30" s="37" t="s">
        <v>245</v>
      </c>
      <c r="BC30" s="37" t="s">
        <v>246</v>
      </c>
      <c r="BD30" s="37" t="s">
        <v>245</v>
      </c>
      <c r="BE30" s="37" t="s">
        <v>246</v>
      </c>
      <c r="BG30" s="27">
        <v>27</v>
      </c>
      <c r="BH30" s="27">
        <v>19</v>
      </c>
      <c r="BI30" s="27">
        <v>33</v>
      </c>
      <c r="BJ30" s="27">
        <v>22</v>
      </c>
      <c r="BK30" s="27">
        <f t="shared" si="11"/>
        <v>55</v>
      </c>
      <c r="BL30" s="27" t="s">
        <v>403</v>
      </c>
    </row>
    <row r="31" spans="1:64" ht="13.5" thickBot="1" x14ac:dyDescent="0.3">
      <c r="A31" s="41">
        <v>130142930</v>
      </c>
      <c r="B31" s="41" t="s">
        <v>310</v>
      </c>
      <c r="C31" s="41" t="s">
        <v>296</v>
      </c>
      <c r="D31" s="41">
        <v>200</v>
      </c>
      <c r="E31" s="42">
        <v>300</v>
      </c>
      <c r="F31" s="41" t="s">
        <v>281</v>
      </c>
      <c r="G31" s="43">
        <v>359609</v>
      </c>
      <c r="H31" s="41">
        <v>5783244</v>
      </c>
      <c r="I31" s="41" t="s">
        <v>319</v>
      </c>
      <c r="J31" s="41" t="s">
        <v>320</v>
      </c>
      <c r="K31" s="44" t="s">
        <v>280</v>
      </c>
      <c r="L31" s="45">
        <v>7.6</v>
      </c>
      <c r="M31" s="45">
        <v>6.4</v>
      </c>
      <c r="N31" s="46">
        <v>0.41</v>
      </c>
      <c r="O31" s="46">
        <f t="shared" si="12"/>
        <v>2.46</v>
      </c>
      <c r="P31" s="47">
        <v>33</v>
      </c>
      <c r="Q31" s="41">
        <v>8</v>
      </c>
      <c r="R31" s="41" t="s">
        <v>246</v>
      </c>
      <c r="S31" s="41">
        <v>13</v>
      </c>
      <c r="T31" s="41" t="s">
        <v>234</v>
      </c>
      <c r="V31" s="41">
        <f t="shared" si="0"/>
        <v>340</v>
      </c>
      <c r="W31" s="48">
        <f t="shared" si="1"/>
        <v>713.90000000000009</v>
      </c>
      <c r="X31" s="48">
        <f t="shared" si="2"/>
        <v>70.38</v>
      </c>
      <c r="Y31" s="48">
        <f t="shared" si="3"/>
        <v>897</v>
      </c>
      <c r="Z31" s="41">
        <v>9</v>
      </c>
      <c r="AB31" s="41">
        <v>1.7</v>
      </c>
      <c r="AC31" s="41">
        <v>5.9</v>
      </c>
      <c r="AD31" s="41">
        <v>0.18</v>
      </c>
      <c r="AE31" s="41">
        <v>3.9</v>
      </c>
      <c r="AF31" s="41">
        <v>0.1</v>
      </c>
      <c r="AG31" s="41">
        <v>11.6</v>
      </c>
      <c r="AI31" s="41">
        <v>14</v>
      </c>
      <c r="AJ31" s="41">
        <v>50</v>
      </c>
      <c r="AK31" s="45">
        <v>1.5</v>
      </c>
      <c r="AL31" s="49">
        <v>33</v>
      </c>
      <c r="AM31" s="45">
        <v>1</v>
      </c>
      <c r="AO31" s="45">
        <v>0.3</v>
      </c>
      <c r="AP31" s="24"/>
      <c r="AQ31" s="45">
        <f t="shared" si="4"/>
        <v>34.5</v>
      </c>
      <c r="AV31" s="41">
        <v>69</v>
      </c>
      <c r="AX31" s="50">
        <v>13</v>
      </c>
      <c r="AY31" s="51" t="s">
        <v>234</v>
      </c>
      <c r="AZ31" s="51">
        <v>8</v>
      </c>
      <c r="BB31" s="51" t="s">
        <v>245</v>
      </c>
      <c r="BC31" s="51" t="s">
        <v>245</v>
      </c>
      <c r="BD31" s="51" t="s">
        <v>245</v>
      </c>
      <c r="BE31" s="51" t="s">
        <v>246</v>
      </c>
      <c r="BG31" s="41">
        <v>16</v>
      </c>
      <c r="BH31" s="41">
        <v>36</v>
      </c>
      <c r="BI31" s="41">
        <v>28</v>
      </c>
      <c r="BJ31" s="41">
        <v>20</v>
      </c>
      <c r="BK31" s="41">
        <f t="shared" si="11"/>
        <v>48</v>
      </c>
      <c r="BL31" s="41" t="s">
        <v>60</v>
      </c>
    </row>
    <row r="32" spans="1:64" ht="13.5" thickBot="1" x14ac:dyDescent="0.3">
      <c r="K32" s="2"/>
      <c r="L32" s="24"/>
      <c r="M32" s="24"/>
      <c r="N32" s="68"/>
      <c r="O32" s="68"/>
      <c r="P32" s="69"/>
      <c r="W32" s="70"/>
      <c r="X32" s="70"/>
      <c r="Y32" s="70"/>
      <c r="AK32" s="24"/>
      <c r="AL32" s="69"/>
      <c r="AM32" s="24"/>
      <c r="AO32" s="24"/>
      <c r="AP32" s="24"/>
      <c r="AQ32" s="24"/>
    </row>
    <row r="33" spans="1:64" ht="13.5" thickBot="1" x14ac:dyDescent="0.3">
      <c r="A33" s="15">
        <v>130142936</v>
      </c>
      <c r="B33" s="15" t="s">
        <v>311</v>
      </c>
      <c r="C33" s="15" t="s">
        <v>299</v>
      </c>
      <c r="D33" s="15">
        <v>0</v>
      </c>
      <c r="E33" s="16">
        <v>10</v>
      </c>
      <c r="F33" s="15" t="s">
        <v>281</v>
      </c>
      <c r="G33" s="17">
        <v>358977</v>
      </c>
      <c r="H33" s="15">
        <v>5782664</v>
      </c>
      <c r="I33" s="15" t="s">
        <v>317</v>
      </c>
      <c r="J33" s="15" t="s">
        <v>318</v>
      </c>
      <c r="K33" s="18" t="s">
        <v>279</v>
      </c>
      <c r="L33" s="19">
        <v>5.4</v>
      </c>
      <c r="M33" s="19">
        <v>4.5</v>
      </c>
      <c r="N33" s="20">
        <v>0.06</v>
      </c>
      <c r="O33" s="20">
        <f>N33*10</f>
        <v>0.6</v>
      </c>
      <c r="P33" s="21">
        <v>4.4000000000000004</v>
      </c>
      <c r="Q33" s="15">
        <v>3</v>
      </c>
      <c r="R33" s="15" t="s">
        <v>243</v>
      </c>
      <c r="S33" s="15">
        <v>2</v>
      </c>
      <c r="T33" s="15" t="s">
        <v>235</v>
      </c>
      <c r="V33" s="15">
        <f t="shared" si="0"/>
        <v>420</v>
      </c>
      <c r="W33" s="22">
        <f t="shared" si="1"/>
        <v>157.30000000000001</v>
      </c>
      <c r="X33" s="22">
        <f t="shared" si="2"/>
        <v>46.92</v>
      </c>
      <c r="Y33" s="22">
        <f t="shared" si="3"/>
        <v>41.4</v>
      </c>
      <c r="Z33" s="15">
        <v>42</v>
      </c>
      <c r="AB33" s="15">
        <v>2.1</v>
      </c>
      <c r="AC33" s="15">
        <v>1.3</v>
      </c>
      <c r="AD33" s="15">
        <v>0.12</v>
      </c>
      <c r="AE33" s="15">
        <v>0.18</v>
      </c>
      <c r="AF33" s="15">
        <v>0.5</v>
      </c>
      <c r="AG33" s="15">
        <v>4.2</v>
      </c>
      <c r="AI33" s="15">
        <v>51</v>
      </c>
      <c r="AJ33" s="15">
        <v>30</v>
      </c>
      <c r="AK33" s="19">
        <v>3</v>
      </c>
      <c r="AL33" s="23">
        <v>4.4000000000000004</v>
      </c>
      <c r="AM33" s="19">
        <v>11</v>
      </c>
      <c r="AO33" s="19">
        <v>1.6</v>
      </c>
      <c r="AP33" s="24"/>
      <c r="AQ33" s="19">
        <f t="shared" si="4"/>
        <v>7.4</v>
      </c>
      <c r="AS33" s="25">
        <v>1.9</v>
      </c>
      <c r="AT33" s="39">
        <v>3.2</v>
      </c>
      <c r="AV33" s="15">
        <v>49</v>
      </c>
      <c r="AX33" s="16">
        <v>2</v>
      </c>
      <c r="AY33" s="15" t="s">
        <v>235</v>
      </c>
      <c r="AZ33" s="15">
        <v>3</v>
      </c>
      <c r="BB33" s="15" t="s">
        <v>242</v>
      </c>
      <c r="BC33" s="15" t="s">
        <v>243</v>
      </c>
      <c r="BD33" s="15" t="s">
        <v>242</v>
      </c>
      <c r="BE33" s="15" t="s">
        <v>243</v>
      </c>
      <c r="BG33" s="15">
        <v>33</v>
      </c>
      <c r="BH33" s="15">
        <v>20</v>
      </c>
      <c r="BI33" s="15">
        <v>8</v>
      </c>
      <c r="BJ33" s="15">
        <v>39</v>
      </c>
      <c r="BK33" s="15">
        <f>BI33+BJ33</f>
        <v>47</v>
      </c>
      <c r="BL33" s="15" t="s">
        <v>403</v>
      </c>
    </row>
    <row r="34" spans="1:64" x14ac:dyDescent="0.25">
      <c r="A34" s="27">
        <v>130142937</v>
      </c>
      <c r="B34" s="27" t="s">
        <v>311</v>
      </c>
      <c r="C34" s="27" t="s">
        <v>297</v>
      </c>
      <c r="D34" s="27">
        <v>10</v>
      </c>
      <c r="E34" s="28">
        <v>50</v>
      </c>
      <c r="F34" s="27" t="s">
        <v>281</v>
      </c>
      <c r="G34" s="29">
        <v>358977</v>
      </c>
      <c r="H34" s="27">
        <v>5782664</v>
      </c>
      <c r="I34" s="27" t="s">
        <v>317</v>
      </c>
      <c r="J34" s="27" t="s">
        <v>318</v>
      </c>
      <c r="K34" s="30" t="s">
        <v>279</v>
      </c>
      <c r="L34" s="31">
        <v>5.8</v>
      </c>
      <c r="M34" s="31">
        <v>4.7</v>
      </c>
      <c r="N34" s="32">
        <v>0.04</v>
      </c>
      <c r="O34" s="32">
        <f>N34*10</f>
        <v>0.4</v>
      </c>
      <c r="P34" s="33">
        <v>6.4</v>
      </c>
      <c r="Q34" s="27">
        <v>2</v>
      </c>
      <c r="R34" s="27" t="s">
        <v>245</v>
      </c>
      <c r="S34" s="27">
        <v>8</v>
      </c>
      <c r="T34" s="27" t="s">
        <v>235</v>
      </c>
      <c r="V34" s="27">
        <f t="shared" si="0"/>
        <v>320</v>
      </c>
      <c r="W34" s="34">
        <f t="shared" si="1"/>
        <v>217.8</v>
      </c>
      <c r="X34" s="34">
        <f t="shared" si="2"/>
        <v>35.19</v>
      </c>
      <c r="Y34" s="34">
        <f t="shared" si="3"/>
        <v>62.1</v>
      </c>
      <c r="Z34" s="27">
        <v>41</v>
      </c>
      <c r="AB34" s="27">
        <v>1.6</v>
      </c>
      <c r="AC34" s="27">
        <v>1.8</v>
      </c>
      <c r="AD34" s="27">
        <v>0.09</v>
      </c>
      <c r="AE34" s="27">
        <v>0.27</v>
      </c>
      <c r="AF34" s="27">
        <v>0.5</v>
      </c>
      <c r="AG34" s="27">
        <v>4.2</v>
      </c>
      <c r="AI34" s="27">
        <v>37</v>
      </c>
      <c r="AJ34" s="27">
        <v>44</v>
      </c>
      <c r="AK34" s="31">
        <v>2</v>
      </c>
      <c r="AL34" s="35">
        <v>6.4</v>
      </c>
      <c r="AM34" s="31">
        <v>11</v>
      </c>
      <c r="AO34" s="31">
        <v>0.9</v>
      </c>
      <c r="AP34" s="24"/>
      <c r="AQ34" s="31">
        <f t="shared" si="4"/>
        <v>8.4</v>
      </c>
      <c r="AV34" s="27">
        <v>33</v>
      </c>
      <c r="AX34" s="36">
        <v>8</v>
      </c>
      <c r="AY34" s="37" t="s">
        <v>235</v>
      </c>
      <c r="AZ34" s="37">
        <v>2</v>
      </c>
      <c r="BB34" s="37" t="s">
        <v>243</v>
      </c>
      <c r="BC34" s="37" t="s">
        <v>243</v>
      </c>
      <c r="BD34" s="37" t="s">
        <v>245</v>
      </c>
      <c r="BE34" s="37" t="s">
        <v>245</v>
      </c>
      <c r="BG34" s="27">
        <v>29</v>
      </c>
      <c r="BH34" s="27">
        <v>24</v>
      </c>
      <c r="BI34" s="27">
        <v>10</v>
      </c>
      <c r="BJ34" s="27">
        <v>37</v>
      </c>
      <c r="BK34" s="27">
        <f t="shared" ref="BK34:BK37" si="13">BI34+BJ34</f>
        <v>47</v>
      </c>
      <c r="BL34" s="27" t="s">
        <v>403</v>
      </c>
    </row>
    <row r="35" spans="1:64" x14ac:dyDescent="0.25">
      <c r="A35" s="27">
        <v>130142938</v>
      </c>
      <c r="B35" s="27" t="s">
        <v>311</v>
      </c>
      <c r="C35" s="27" t="s">
        <v>298</v>
      </c>
      <c r="D35" s="27">
        <v>50</v>
      </c>
      <c r="E35" s="28">
        <v>100</v>
      </c>
      <c r="F35" s="27" t="s">
        <v>281</v>
      </c>
      <c r="G35" s="29">
        <v>358977</v>
      </c>
      <c r="H35" s="27">
        <v>5782664</v>
      </c>
      <c r="I35" s="27" t="s">
        <v>319</v>
      </c>
      <c r="J35" s="27" t="s">
        <v>320</v>
      </c>
      <c r="K35" s="30" t="s">
        <v>280</v>
      </c>
      <c r="L35" s="31">
        <v>6.1</v>
      </c>
      <c r="M35" s="31">
        <v>4.8</v>
      </c>
      <c r="N35" s="32">
        <v>0.12</v>
      </c>
      <c r="O35" s="32">
        <f>N35*6</f>
        <v>0.72</v>
      </c>
      <c r="P35" s="33">
        <v>14</v>
      </c>
      <c r="Q35" s="27">
        <v>2</v>
      </c>
      <c r="R35" s="27" t="s">
        <v>242</v>
      </c>
      <c r="S35" s="27">
        <v>2</v>
      </c>
      <c r="T35" s="27" t="s">
        <v>235</v>
      </c>
      <c r="V35" s="27">
        <f t="shared" si="0"/>
        <v>380</v>
      </c>
      <c r="W35" s="34">
        <f t="shared" si="1"/>
        <v>847</v>
      </c>
      <c r="X35" s="34">
        <f t="shared" si="2"/>
        <v>66.47</v>
      </c>
      <c r="Y35" s="34">
        <f t="shared" si="3"/>
        <v>368</v>
      </c>
      <c r="Z35" s="27">
        <v>23</v>
      </c>
      <c r="AB35" s="27">
        <v>1.9</v>
      </c>
      <c r="AC35" s="27">
        <v>7</v>
      </c>
      <c r="AD35" s="27">
        <v>0.17</v>
      </c>
      <c r="AE35" s="27">
        <v>1.6</v>
      </c>
      <c r="AF35" s="27">
        <v>0.3</v>
      </c>
      <c r="AG35" s="27">
        <v>10.9</v>
      </c>
      <c r="AI35" s="27">
        <v>17</v>
      </c>
      <c r="AJ35" s="27">
        <v>65</v>
      </c>
      <c r="AK35" s="31">
        <v>1.5</v>
      </c>
      <c r="AL35" s="35">
        <v>14</v>
      </c>
      <c r="AM35" s="31">
        <v>2.2999999999999998</v>
      </c>
      <c r="AO35" s="31">
        <v>0.3</v>
      </c>
      <c r="AP35" s="24"/>
      <c r="AQ35" s="31">
        <f t="shared" si="4"/>
        <v>15.5</v>
      </c>
      <c r="AV35" s="27">
        <v>65</v>
      </c>
      <c r="AX35" s="36">
        <v>2</v>
      </c>
      <c r="AY35" s="37" t="s">
        <v>235</v>
      </c>
      <c r="AZ35" s="37">
        <v>2</v>
      </c>
      <c r="BB35" s="37" t="s">
        <v>243</v>
      </c>
      <c r="BC35" s="37" t="s">
        <v>243</v>
      </c>
      <c r="BD35" s="37" t="s">
        <v>242</v>
      </c>
      <c r="BE35" s="37" t="s">
        <v>242</v>
      </c>
      <c r="BG35" s="27">
        <v>22</v>
      </c>
      <c r="BH35" s="27">
        <v>44</v>
      </c>
      <c r="BI35" s="27">
        <v>4</v>
      </c>
      <c r="BJ35" s="27">
        <v>30</v>
      </c>
      <c r="BK35" s="27">
        <f t="shared" si="13"/>
        <v>34</v>
      </c>
      <c r="BL35" s="27" t="s">
        <v>60</v>
      </c>
    </row>
    <row r="36" spans="1:64" x14ac:dyDescent="0.25">
      <c r="A36" s="27">
        <v>130142939</v>
      </c>
      <c r="B36" s="27" t="s">
        <v>311</v>
      </c>
      <c r="C36" s="27" t="s">
        <v>300</v>
      </c>
      <c r="D36" s="27">
        <v>100</v>
      </c>
      <c r="E36" s="28">
        <v>200</v>
      </c>
      <c r="F36" s="27" t="s">
        <v>281</v>
      </c>
      <c r="G36" s="29">
        <v>358977</v>
      </c>
      <c r="H36" s="27">
        <v>5782664</v>
      </c>
      <c r="I36" s="27" t="s">
        <v>319</v>
      </c>
      <c r="J36" s="27" t="s">
        <v>320</v>
      </c>
      <c r="K36" s="30" t="s">
        <v>280</v>
      </c>
      <c r="L36" s="31">
        <v>6.3</v>
      </c>
      <c r="M36" s="31">
        <v>5.8</v>
      </c>
      <c r="N36" s="32">
        <v>0.14000000000000001</v>
      </c>
      <c r="O36" s="32">
        <f t="shared" ref="O36:O37" si="14">N36*6</f>
        <v>0.84000000000000008</v>
      </c>
      <c r="P36" s="33">
        <v>23</v>
      </c>
      <c r="Q36" s="27">
        <v>8</v>
      </c>
      <c r="R36" s="27" t="s">
        <v>246</v>
      </c>
      <c r="S36" s="27">
        <v>14</v>
      </c>
      <c r="T36" s="27" t="s">
        <v>234</v>
      </c>
      <c r="V36" s="27">
        <f t="shared" si="0"/>
        <v>280</v>
      </c>
      <c r="W36" s="34">
        <f t="shared" si="1"/>
        <v>665.5</v>
      </c>
      <c r="X36" s="34">
        <f t="shared" si="2"/>
        <v>54.74</v>
      </c>
      <c r="Y36" s="34">
        <f t="shared" si="3"/>
        <v>506.00000000000006</v>
      </c>
      <c r="Z36" s="27">
        <v>17</v>
      </c>
      <c r="AB36" s="27">
        <v>1.4</v>
      </c>
      <c r="AC36" s="27">
        <v>5.5</v>
      </c>
      <c r="AD36" s="27">
        <v>0.14000000000000001</v>
      </c>
      <c r="AE36" s="27">
        <v>2.2000000000000002</v>
      </c>
      <c r="AF36" s="27">
        <v>0.2</v>
      </c>
      <c r="AG36" s="27">
        <v>9.4</v>
      </c>
      <c r="AI36" s="27">
        <v>15</v>
      </c>
      <c r="AJ36" s="27">
        <v>58</v>
      </c>
      <c r="AK36" s="31">
        <v>1.4</v>
      </c>
      <c r="AL36" s="35">
        <v>23</v>
      </c>
      <c r="AM36" s="31">
        <v>2</v>
      </c>
      <c r="AO36" s="31">
        <v>0.3</v>
      </c>
      <c r="AP36" s="24"/>
      <c r="AQ36" s="31">
        <f t="shared" si="4"/>
        <v>24.4</v>
      </c>
      <c r="AV36" s="27">
        <v>53</v>
      </c>
      <c r="AX36" s="36">
        <v>14</v>
      </c>
      <c r="AY36" s="37" t="s">
        <v>234</v>
      </c>
      <c r="AZ36" s="37">
        <v>8</v>
      </c>
      <c r="BB36" s="37" t="s">
        <v>245</v>
      </c>
      <c r="BC36" s="37" t="s">
        <v>246</v>
      </c>
      <c r="BD36" s="37" t="s">
        <v>245</v>
      </c>
      <c r="BE36" s="37" t="s">
        <v>246</v>
      </c>
      <c r="BG36" s="27">
        <v>6</v>
      </c>
      <c r="BH36" s="27">
        <v>26</v>
      </c>
      <c r="BI36" s="27">
        <v>58</v>
      </c>
      <c r="BJ36" s="27">
        <v>10</v>
      </c>
      <c r="BK36" s="27">
        <f t="shared" si="13"/>
        <v>68</v>
      </c>
      <c r="BL36" s="27" t="s">
        <v>279</v>
      </c>
    </row>
    <row r="37" spans="1:64" ht="13.5" thickBot="1" x14ac:dyDescent="0.3">
      <c r="A37" s="41">
        <v>130142940</v>
      </c>
      <c r="B37" s="41" t="s">
        <v>311</v>
      </c>
      <c r="C37" s="41" t="s">
        <v>301</v>
      </c>
      <c r="D37" s="41">
        <v>200</v>
      </c>
      <c r="E37" s="42">
        <v>300</v>
      </c>
      <c r="F37" s="41" t="s">
        <v>281</v>
      </c>
      <c r="G37" s="43">
        <v>358977</v>
      </c>
      <c r="H37" s="41">
        <v>5782664</v>
      </c>
      <c r="I37" s="41" t="s">
        <v>319</v>
      </c>
      <c r="J37" s="41" t="s">
        <v>320</v>
      </c>
      <c r="K37" s="44" t="s">
        <v>280</v>
      </c>
      <c r="L37" s="45">
        <v>5.9</v>
      </c>
      <c r="M37" s="45">
        <v>4.8</v>
      </c>
      <c r="N37" s="46">
        <v>0.16</v>
      </c>
      <c r="O37" s="46">
        <f t="shared" si="14"/>
        <v>0.96</v>
      </c>
      <c r="P37" s="47">
        <v>21</v>
      </c>
      <c r="Q37" s="41">
        <v>8</v>
      </c>
      <c r="R37" s="41" t="s">
        <v>246</v>
      </c>
      <c r="S37" s="41">
        <v>14</v>
      </c>
      <c r="T37" s="41" t="s">
        <v>235</v>
      </c>
      <c r="V37" s="41">
        <f t="shared" si="0"/>
        <v>360</v>
      </c>
      <c r="W37" s="48">
        <f t="shared" si="1"/>
        <v>895.40000000000009</v>
      </c>
      <c r="X37" s="48">
        <f t="shared" si="2"/>
        <v>58.65</v>
      </c>
      <c r="Y37" s="48">
        <f t="shared" si="3"/>
        <v>598</v>
      </c>
      <c r="Z37" s="41">
        <v>33</v>
      </c>
      <c r="AB37" s="41">
        <v>1.8</v>
      </c>
      <c r="AC37" s="41">
        <v>7.4</v>
      </c>
      <c r="AD37" s="41">
        <v>0.15</v>
      </c>
      <c r="AE37" s="41">
        <v>2.6</v>
      </c>
      <c r="AF37" s="41">
        <v>0.4</v>
      </c>
      <c r="AG37" s="41">
        <v>12.3</v>
      </c>
      <c r="AI37" s="41">
        <v>15</v>
      </c>
      <c r="AJ37" s="41">
        <v>60</v>
      </c>
      <c r="AK37" s="45">
        <v>1.3</v>
      </c>
      <c r="AL37" s="49">
        <v>21</v>
      </c>
      <c r="AM37" s="45">
        <v>3</v>
      </c>
      <c r="AO37" s="45">
        <v>0.2</v>
      </c>
      <c r="AP37" s="24"/>
      <c r="AQ37" s="45">
        <f t="shared" si="4"/>
        <v>22.3</v>
      </c>
      <c r="AV37" s="41">
        <v>60</v>
      </c>
      <c r="AX37" s="50">
        <v>14</v>
      </c>
      <c r="AY37" s="51" t="s">
        <v>235</v>
      </c>
      <c r="AZ37" s="51">
        <v>8</v>
      </c>
      <c r="BB37" s="51" t="s">
        <v>245</v>
      </c>
      <c r="BC37" s="51" t="s">
        <v>246</v>
      </c>
      <c r="BD37" s="51" t="s">
        <v>245</v>
      </c>
      <c r="BE37" s="51" t="s">
        <v>246</v>
      </c>
      <c r="BG37" s="41">
        <v>15</v>
      </c>
      <c r="BH37" s="41">
        <v>45</v>
      </c>
      <c r="BI37" s="41">
        <v>24</v>
      </c>
      <c r="BJ37" s="41">
        <v>16</v>
      </c>
      <c r="BK37" s="41">
        <f t="shared" si="13"/>
        <v>40</v>
      </c>
      <c r="BL37" s="41" t="s">
        <v>60</v>
      </c>
    </row>
    <row r="38" spans="1:64" ht="13.5" thickBot="1" x14ac:dyDescent="0.3">
      <c r="K38" s="2"/>
      <c r="L38" s="24"/>
      <c r="M38" s="24"/>
      <c r="N38" s="68"/>
      <c r="O38" s="68"/>
      <c r="P38" s="69"/>
      <c r="W38" s="70"/>
      <c r="X38" s="70"/>
      <c r="Y38" s="70"/>
      <c r="AK38" s="24"/>
      <c r="AL38" s="69"/>
      <c r="AM38" s="24"/>
      <c r="AO38" s="24"/>
      <c r="AP38" s="24"/>
      <c r="AQ38" s="24"/>
    </row>
    <row r="39" spans="1:64" ht="13.5" thickBot="1" x14ac:dyDescent="0.3">
      <c r="A39" s="15">
        <v>130142941</v>
      </c>
      <c r="B39" s="15" t="s">
        <v>312</v>
      </c>
      <c r="C39" s="15" t="s">
        <v>304</v>
      </c>
      <c r="D39" s="15">
        <v>0</v>
      </c>
      <c r="E39" s="16">
        <v>10</v>
      </c>
      <c r="F39" s="15" t="s">
        <v>281</v>
      </c>
      <c r="G39" s="17">
        <v>361585</v>
      </c>
      <c r="H39" s="15">
        <v>5782226</v>
      </c>
      <c r="I39" s="15" t="s">
        <v>317</v>
      </c>
      <c r="J39" s="15" t="s">
        <v>318</v>
      </c>
      <c r="K39" s="18" t="s">
        <v>279</v>
      </c>
      <c r="L39" s="19">
        <v>6.4</v>
      </c>
      <c r="M39" s="19">
        <v>5.8</v>
      </c>
      <c r="N39" s="20">
        <v>0.15</v>
      </c>
      <c r="O39" s="20">
        <f>N39*10</f>
        <v>1.5</v>
      </c>
      <c r="P39" s="21">
        <v>1.9</v>
      </c>
      <c r="Q39" s="15">
        <v>7</v>
      </c>
      <c r="R39" s="15" t="s">
        <v>242</v>
      </c>
      <c r="S39" s="15">
        <v>0</v>
      </c>
      <c r="T39" s="15" t="s">
        <v>234</v>
      </c>
      <c r="V39" s="15">
        <f t="shared" si="0"/>
        <v>1140</v>
      </c>
      <c r="W39" s="22">
        <f t="shared" si="1"/>
        <v>229.89999999999998</v>
      </c>
      <c r="X39" s="22">
        <f t="shared" si="2"/>
        <v>340.17</v>
      </c>
      <c r="Y39" s="22">
        <f t="shared" si="3"/>
        <v>36.800000000000004</v>
      </c>
      <c r="Z39" s="15">
        <v>9</v>
      </c>
      <c r="AB39" s="15">
        <v>5.7</v>
      </c>
      <c r="AC39" s="15">
        <v>1.9</v>
      </c>
      <c r="AD39" s="15">
        <v>0.87</v>
      </c>
      <c r="AE39" s="15">
        <v>0.16</v>
      </c>
      <c r="AF39" s="15">
        <v>0.1</v>
      </c>
      <c r="AG39" s="15">
        <v>8.6</v>
      </c>
      <c r="AI39" s="15">
        <v>67</v>
      </c>
      <c r="AJ39" s="15">
        <v>21</v>
      </c>
      <c r="AK39" s="19">
        <v>10</v>
      </c>
      <c r="AL39" s="23">
        <v>1.9</v>
      </c>
      <c r="AM39" s="19">
        <v>1</v>
      </c>
      <c r="AO39" s="19">
        <v>3</v>
      </c>
      <c r="AP39" s="24"/>
      <c r="AQ39" s="19">
        <f t="shared" si="4"/>
        <v>11.9</v>
      </c>
      <c r="AS39" s="25">
        <v>3.2</v>
      </c>
      <c r="AT39" s="26">
        <v>5.5</v>
      </c>
      <c r="AV39" s="15">
        <v>340</v>
      </c>
      <c r="AX39" s="16">
        <v>0</v>
      </c>
      <c r="AY39" s="15" t="s">
        <v>234</v>
      </c>
      <c r="AZ39" s="15">
        <v>7</v>
      </c>
      <c r="BB39" s="15" t="s">
        <v>242</v>
      </c>
      <c r="BC39" s="15" t="s">
        <v>242</v>
      </c>
      <c r="BD39" s="15" t="s">
        <v>242</v>
      </c>
      <c r="BE39" s="15" t="s">
        <v>242</v>
      </c>
      <c r="BG39" s="15">
        <v>19</v>
      </c>
      <c r="BH39" s="15">
        <v>11</v>
      </c>
      <c r="BI39" s="15">
        <v>42</v>
      </c>
      <c r="BJ39" s="15">
        <v>28</v>
      </c>
      <c r="BK39" s="15">
        <f>BI39+BJ39</f>
        <v>70</v>
      </c>
      <c r="BL39" s="15" t="s">
        <v>404</v>
      </c>
    </row>
    <row r="40" spans="1:64" x14ac:dyDescent="0.25">
      <c r="A40" s="27">
        <v>130142942</v>
      </c>
      <c r="B40" s="27" t="s">
        <v>312</v>
      </c>
      <c r="C40" s="27" t="s">
        <v>302</v>
      </c>
      <c r="D40" s="27">
        <v>10</v>
      </c>
      <c r="E40" s="28">
        <v>50</v>
      </c>
      <c r="F40" s="27" t="s">
        <v>281</v>
      </c>
      <c r="G40" s="29">
        <v>361585</v>
      </c>
      <c r="H40" s="27">
        <v>5782226</v>
      </c>
      <c r="I40" s="27" t="s">
        <v>317</v>
      </c>
      <c r="J40" s="27" t="s">
        <v>318</v>
      </c>
      <c r="K40" s="30" t="s">
        <v>279</v>
      </c>
      <c r="L40" s="31">
        <v>6.6</v>
      </c>
      <c r="M40" s="31">
        <v>5.8</v>
      </c>
      <c r="N40" s="32">
        <v>0.09</v>
      </c>
      <c r="O40" s="32">
        <f>N40*10</f>
        <v>0.89999999999999991</v>
      </c>
      <c r="P40" s="33">
        <v>6.2</v>
      </c>
      <c r="Q40" s="27">
        <v>2</v>
      </c>
      <c r="R40" s="27" t="s">
        <v>243</v>
      </c>
      <c r="S40" s="27">
        <v>4</v>
      </c>
      <c r="T40" s="27" t="s">
        <v>235</v>
      </c>
      <c r="V40" s="27">
        <f t="shared" si="0"/>
        <v>280</v>
      </c>
      <c r="W40" s="34">
        <f t="shared" si="1"/>
        <v>48.400000000000006</v>
      </c>
      <c r="X40" s="34">
        <f t="shared" si="2"/>
        <v>62.56</v>
      </c>
      <c r="Y40" s="34">
        <f t="shared" si="3"/>
        <v>29.900000000000002</v>
      </c>
      <c r="Z40" s="27">
        <v>9</v>
      </c>
      <c r="AB40" s="27">
        <v>1.4</v>
      </c>
      <c r="AC40" s="27">
        <v>0.4</v>
      </c>
      <c r="AD40" s="27">
        <v>0.16</v>
      </c>
      <c r="AE40" s="27">
        <v>0.13</v>
      </c>
      <c r="AF40" s="27">
        <v>0.1</v>
      </c>
      <c r="AG40" s="27">
        <v>2</v>
      </c>
      <c r="AI40" s="27">
        <v>68</v>
      </c>
      <c r="AJ40" s="27">
        <v>18</v>
      </c>
      <c r="AK40" s="31">
        <v>7.9</v>
      </c>
      <c r="AL40" s="35">
        <v>6.2</v>
      </c>
      <c r="AM40" s="31">
        <v>1</v>
      </c>
      <c r="AO40" s="31">
        <v>3.9</v>
      </c>
      <c r="AP40" s="24"/>
      <c r="AQ40" s="31">
        <f t="shared" si="4"/>
        <v>14.100000000000001</v>
      </c>
      <c r="AV40" s="27">
        <v>62</v>
      </c>
      <c r="AX40" s="36">
        <v>4</v>
      </c>
      <c r="AY40" s="37" t="s">
        <v>235</v>
      </c>
      <c r="AZ40" s="37">
        <v>2</v>
      </c>
      <c r="BB40" s="37" t="s">
        <v>243</v>
      </c>
      <c r="BC40" s="37" t="s">
        <v>243</v>
      </c>
      <c r="BD40" s="37" t="s">
        <v>243</v>
      </c>
      <c r="BE40" s="37" t="s">
        <v>243</v>
      </c>
      <c r="BG40" s="27">
        <v>17</v>
      </c>
      <c r="BH40" s="27">
        <v>9</v>
      </c>
      <c r="BI40" s="27">
        <v>55</v>
      </c>
      <c r="BJ40" s="27">
        <v>19</v>
      </c>
      <c r="BK40" s="27">
        <f t="shared" ref="BK40:BK43" si="15">BI40+BJ40</f>
        <v>74</v>
      </c>
      <c r="BL40" s="27" t="s">
        <v>405</v>
      </c>
    </row>
    <row r="41" spans="1:64" x14ac:dyDescent="0.25">
      <c r="A41" s="27">
        <v>130142943</v>
      </c>
      <c r="B41" s="27" t="s">
        <v>312</v>
      </c>
      <c r="C41" s="27" t="s">
        <v>303</v>
      </c>
      <c r="D41" s="27">
        <v>50</v>
      </c>
      <c r="E41" s="28">
        <v>100</v>
      </c>
      <c r="F41" s="27" t="s">
        <v>281</v>
      </c>
      <c r="G41" s="29">
        <v>361585</v>
      </c>
      <c r="H41" s="27">
        <v>5782226</v>
      </c>
      <c r="I41" s="27" t="s">
        <v>319</v>
      </c>
      <c r="J41" s="27" t="s">
        <v>320</v>
      </c>
      <c r="K41" s="30" t="s">
        <v>280</v>
      </c>
      <c r="L41" s="31">
        <v>5.3</v>
      </c>
      <c r="M41" s="31">
        <v>4.4000000000000004</v>
      </c>
      <c r="N41" s="32">
        <v>0.18</v>
      </c>
      <c r="O41" s="32">
        <f>N41*6</f>
        <v>1.08</v>
      </c>
      <c r="P41" s="33">
        <v>13</v>
      </c>
      <c r="Q41" s="27">
        <v>7</v>
      </c>
      <c r="R41" s="27" t="s">
        <v>242</v>
      </c>
      <c r="S41" s="27">
        <v>1</v>
      </c>
      <c r="T41" s="27" t="s">
        <v>234</v>
      </c>
      <c r="V41" s="27">
        <f t="shared" si="0"/>
        <v>180</v>
      </c>
      <c r="W41" s="34">
        <f t="shared" si="1"/>
        <v>1004.3000000000001</v>
      </c>
      <c r="X41" s="34">
        <f t="shared" si="2"/>
        <v>97.75</v>
      </c>
      <c r="Y41" s="34">
        <f t="shared" si="3"/>
        <v>345</v>
      </c>
      <c r="Z41" s="27">
        <v>94</v>
      </c>
      <c r="AB41" s="27">
        <v>0.9</v>
      </c>
      <c r="AC41" s="27">
        <v>8.3000000000000007</v>
      </c>
      <c r="AD41" s="27">
        <v>0.25</v>
      </c>
      <c r="AE41" s="27">
        <v>1.5</v>
      </c>
      <c r="AF41" s="27">
        <v>1</v>
      </c>
      <c r="AG41" s="27">
        <v>12</v>
      </c>
      <c r="AI41" s="27">
        <v>7.4</v>
      </c>
      <c r="AJ41" s="27">
        <v>69</v>
      </c>
      <c r="AK41" s="31">
        <v>2.1</v>
      </c>
      <c r="AL41" s="35">
        <v>13</v>
      </c>
      <c r="AM41" s="31">
        <v>8.6999999999999993</v>
      </c>
      <c r="AO41" s="31">
        <v>0.1</v>
      </c>
      <c r="AP41" s="24"/>
      <c r="AQ41" s="31">
        <f t="shared" si="4"/>
        <v>15.1</v>
      </c>
      <c r="AV41" s="27">
        <v>97</v>
      </c>
      <c r="AX41" s="36">
        <v>1</v>
      </c>
      <c r="AY41" s="37" t="s">
        <v>234</v>
      </c>
      <c r="AZ41" s="37">
        <v>7</v>
      </c>
      <c r="BB41" s="37" t="s">
        <v>242</v>
      </c>
      <c r="BC41" s="37" t="s">
        <v>243</v>
      </c>
      <c r="BD41" s="37" t="s">
        <v>242</v>
      </c>
      <c r="BE41" s="37" t="s">
        <v>242</v>
      </c>
      <c r="BG41" s="27">
        <v>12</v>
      </c>
      <c r="BH41" s="27">
        <v>47</v>
      </c>
      <c r="BI41" s="27">
        <v>28</v>
      </c>
      <c r="BJ41" s="27">
        <v>13</v>
      </c>
      <c r="BK41" s="27">
        <f t="shared" si="15"/>
        <v>41</v>
      </c>
      <c r="BL41" s="27" t="s">
        <v>60</v>
      </c>
    </row>
    <row r="42" spans="1:64" x14ac:dyDescent="0.25">
      <c r="A42" s="27">
        <v>130142944</v>
      </c>
      <c r="B42" s="27" t="s">
        <v>312</v>
      </c>
      <c r="C42" s="27" t="s">
        <v>305</v>
      </c>
      <c r="D42" s="27">
        <v>100</v>
      </c>
      <c r="E42" s="28">
        <v>200</v>
      </c>
      <c r="F42" s="27" t="s">
        <v>281</v>
      </c>
      <c r="G42" s="29">
        <v>361585</v>
      </c>
      <c r="H42" s="27">
        <v>5782226</v>
      </c>
      <c r="I42" s="27" t="s">
        <v>319</v>
      </c>
      <c r="J42" s="27" t="s">
        <v>320</v>
      </c>
      <c r="K42" s="30" t="s">
        <v>280</v>
      </c>
      <c r="L42" s="31">
        <v>6.7</v>
      </c>
      <c r="M42" s="31">
        <v>5.4</v>
      </c>
      <c r="N42" s="32">
        <v>0.1</v>
      </c>
      <c r="O42" s="32">
        <f t="shared" ref="O42:O43" si="16">N42*6</f>
        <v>0.60000000000000009</v>
      </c>
      <c r="P42" s="33">
        <v>22</v>
      </c>
      <c r="Q42" s="27">
        <v>1</v>
      </c>
      <c r="R42" s="27" t="s">
        <v>246</v>
      </c>
      <c r="S42" s="27">
        <v>14</v>
      </c>
      <c r="T42" s="27" t="s">
        <v>235</v>
      </c>
      <c r="V42" s="27">
        <f t="shared" si="0"/>
        <v>120</v>
      </c>
      <c r="W42" s="34">
        <f t="shared" si="1"/>
        <v>617.09999999999991</v>
      </c>
      <c r="X42" s="34">
        <f t="shared" si="2"/>
        <v>46.92</v>
      </c>
      <c r="Y42" s="34">
        <f t="shared" si="3"/>
        <v>391</v>
      </c>
      <c r="Z42" s="27">
        <v>9</v>
      </c>
      <c r="AB42" s="27">
        <v>0.6</v>
      </c>
      <c r="AC42" s="27">
        <v>5.0999999999999996</v>
      </c>
      <c r="AD42" s="27">
        <v>0.12</v>
      </c>
      <c r="AE42" s="27">
        <v>1.7</v>
      </c>
      <c r="AF42" s="27">
        <v>0.1</v>
      </c>
      <c r="AG42" s="27">
        <v>7.5</v>
      </c>
      <c r="AI42" s="27">
        <v>8.4</v>
      </c>
      <c r="AJ42" s="27">
        <v>68</v>
      </c>
      <c r="AK42" s="31">
        <v>1.6</v>
      </c>
      <c r="AL42" s="35">
        <v>22</v>
      </c>
      <c r="AM42" s="31">
        <v>1</v>
      </c>
      <c r="AO42" s="31">
        <v>0.1</v>
      </c>
      <c r="AP42" s="24"/>
      <c r="AQ42" s="31">
        <f t="shared" si="4"/>
        <v>23.6</v>
      </c>
      <c r="AV42" s="27">
        <v>47</v>
      </c>
      <c r="AX42" s="36">
        <v>14</v>
      </c>
      <c r="AY42" s="37" t="s">
        <v>235</v>
      </c>
      <c r="AZ42" s="37">
        <v>1</v>
      </c>
      <c r="BB42" s="37" t="s">
        <v>245</v>
      </c>
      <c r="BC42" s="37" t="s">
        <v>246</v>
      </c>
      <c r="BD42" s="37" t="s">
        <v>245</v>
      </c>
      <c r="BE42" s="37" t="s">
        <v>246</v>
      </c>
      <c r="BG42" s="27">
        <v>14</v>
      </c>
      <c r="BH42" s="27">
        <v>21</v>
      </c>
      <c r="BI42" s="27">
        <v>51</v>
      </c>
      <c r="BJ42" s="27">
        <v>15</v>
      </c>
      <c r="BK42" s="27">
        <f t="shared" si="15"/>
        <v>66</v>
      </c>
      <c r="BL42" s="27" t="s">
        <v>404</v>
      </c>
    </row>
    <row r="43" spans="1:64" ht="13.5" thickBot="1" x14ac:dyDescent="0.3">
      <c r="A43" s="41">
        <v>130142945</v>
      </c>
      <c r="B43" s="41" t="s">
        <v>312</v>
      </c>
      <c r="C43" s="41" t="s">
        <v>306</v>
      </c>
      <c r="D43" s="41">
        <v>200</v>
      </c>
      <c r="E43" s="42">
        <v>300</v>
      </c>
      <c r="F43" s="41" t="s">
        <v>281</v>
      </c>
      <c r="G43" s="43">
        <v>361585</v>
      </c>
      <c r="H43" s="41">
        <v>5782226</v>
      </c>
      <c r="I43" s="41" t="s">
        <v>319</v>
      </c>
      <c r="J43" s="41" t="s">
        <v>320</v>
      </c>
      <c r="K43" s="44" t="s">
        <v>280</v>
      </c>
      <c r="L43" s="45">
        <v>7.3</v>
      </c>
      <c r="M43" s="45">
        <v>5.9</v>
      </c>
      <c r="N43" s="46">
        <v>0.09</v>
      </c>
      <c r="O43" s="46">
        <f t="shared" si="16"/>
        <v>0.54</v>
      </c>
      <c r="P43" s="47">
        <v>25</v>
      </c>
      <c r="Q43" s="41">
        <v>8</v>
      </c>
      <c r="R43" s="41" t="s">
        <v>246</v>
      </c>
      <c r="S43" s="41">
        <v>14</v>
      </c>
      <c r="T43" s="41" t="s">
        <v>235</v>
      </c>
      <c r="V43" s="41">
        <f t="shared" si="0"/>
        <v>160</v>
      </c>
      <c r="W43" s="48">
        <f t="shared" si="1"/>
        <v>605</v>
      </c>
      <c r="X43" s="48">
        <f t="shared" si="2"/>
        <v>43.01</v>
      </c>
      <c r="Y43" s="48">
        <f t="shared" si="3"/>
        <v>460</v>
      </c>
      <c r="Z43" s="41">
        <v>9</v>
      </c>
      <c r="AB43" s="41">
        <v>0.8</v>
      </c>
      <c r="AC43" s="41">
        <v>5</v>
      </c>
      <c r="AD43" s="41">
        <v>0.11</v>
      </c>
      <c r="AE43" s="41">
        <v>2</v>
      </c>
      <c r="AF43" s="41">
        <v>0.1</v>
      </c>
      <c r="AG43" s="41">
        <v>7.9</v>
      </c>
      <c r="AI43" s="41">
        <v>10</v>
      </c>
      <c r="AJ43" s="41">
        <v>63</v>
      </c>
      <c r="AK43" s="45">
        <v>1.4</v>
      </c>
      <c r="AL43" s="49">
        <v>25</v>
      </c>
      <c r="AM43" s="45">
        <v>1</v>
      </c>
      <c r="AO43" s="45">
        <v>0.2</v>
      </c>
      <c r="AP43" s="24"/>
      <c r="AQ43" s="45">
        <f t="shared" si="4"/>
        <v>26.4</v>
      </c>
      <c r="AV43" s="41">
        <v>43</v>
      </c>
      <c r="AX43" s="50">
        <v>14</v>
      </c>
      <c r="AY43" s="51" t="s">
        <v>235</v>
      </c>
      <c r="AZ43" s="51">
        <v>8</v>
      </c>
      <c r="BB43" s="51" t="s">
        <v>245</v>
      </c>
      <c r="BC43" s="51" t="s">
        <v>246</v>
      </c>
      <c r="BD43" s="51" t="s">
        <v>245</v>
      </c>
      <c r="BE43" s="51" t="s">
        <v>246</v>
      </c>
      <c r="BG43" s="41">
        <v>15</v>
      </c>
      <c r="BH43" s="41">
        <v>29</v>
      </c>
      <c r="BI43" s="41">
        <v>25</v>
      </c>
      <c r="BJ43" s="41">
        <v>31</v>
      </c>
      <c r="BK43" s="41">
        <f t="shared" si="15"/>
        <v>56</v>
      </c>
      <c r="BL43" s="41" t="s">
        <v>402</v>
      </c>
    </row>
    <row r="44" spans="1:64" ht="13.5" thickBot="1" x14ac:dyDescent="0.3">
      <c r="K44" s="2"/>
      <c r="L44" s="24"/>
      <c r="M44" s="24"/>
      <c r="N44" s="68"/>
      <c r="O44" s="68"/>
      <c r="P44" s="69"/>
      <c r="W44" s="70"/>
      <c r="X44" s="70"/>
      <c r="Y44" s="70"/>
      <c r="AK44" s="24"/>
      <c r="AL44" s="69"/>
      <c r="AM44" s="24"/>
      <c r="AO44" s="24"/>
      <c r="AP44" s="24"/>
      <c r="AQ44" s="24"/>
    </row>
    <row r="45" spans="1:64" ht="13.5" thickBot="1" x14ac:dyDescent="0.3">
      <c r="A45" s="15">
        <v>130142946</v>
      </c>
      <c r="B45" s="15" t="s">
        <v>313</v>
      </c>
      <c r="C45" s="15" t="s">
        <v>260</v>
      </c>
      <c r="D45" s="15">
        <v>0</v>
      </c>
      <c r="E45" s="16">
        <v>10</v>
      </c>
      <c r="F45" s="15" t="s">
        <v>281</v>
      </c>
      <c r="G45" s="17">
        <v>359645</v>
      </c>
      <c r="H45" s="15">
        <v>5781875</v>
      </c>
      <c r="I45" s="15" t="s">
        <v>317</v>
      </c>
      <c r="J45" s="15" t="s">
        <v>318</v>
      </c>
      <c r="K45" s="18" t="s">
        <v>279</v>
      </c>
      <c r="L45" s="19">
        <v>5.5</v>
      </c>
      <c r="M45" s="19">
        <v>4.5</v>
      </c>
      <c r="N45" s="20">
        <v>0.08</v>
      </c>
      <c r="O45" s="20">
        <f>N45*10</f>
        <v>0.8</v>
      </c>
      <c r="P45" s="21">
        <v>6.7</v>
      </c>
      <c r="Q45" s="15">
        <v>7</v>
      </c>
      <c r="R45" s="15" t="s">
        <v>243</v>
      </c>
      <c r="S45" s="15">
        <v>1</v>
      </c>
      <c r="T45" s="15" t="s">
        <v>234</v>
      </c>
      <c r="V45" s="15">
        <f t="shared" si="0"/>
        <v>540</v>
      </c>
      <c r="W45" s="22">
        <f t="shared" si="1"/>
        <v>242</v>
      </c>
      <c r="X45" s="22">
        <f t="shared" si="2"/>
        <v>50.83</v>
      </c>
      <c r="Y45" s="22">
        <f t="shared" si="3"/>
        <v>89.7</v>
      </c>
      <c r="Z45" s="15">
        <v>54</v>
      </c>
      <c r="AB45" s="15">
        <v>2.7</v>
      </c>
      <c r="AC45" s="15">
        <v>2</v>
      </c>
      <c r="AD45" s="15">
        <v>0.13</v>
      </c>
      <c r="AE45" s="15">
        <v>0.39</v>
      </c>
      <c r="AF45" s="15">
        <v>0.6</v>
      </c>
      <c r="AG45" s="15">
        <v>5.8</v>
      </c>
      <c r="AI45" s="15">
        <v>46</v>
      </c>
      <c r="AJ45" s="15">
        <v>34</v>
      </c>
      <c r="AK45" s="19">
        <v>2.2999999999999998</v>
      </c>
      <c r="AL45" s="23">
        <v>6.7</v>
      </c>
      <c r="AM45" s="19">
        <v>10</v>
      </c>
      <c r="AO45" s="19">
        <v>1.4</v>
      </c>
      <c r="AP45" s="24"/>
      <c r="AQ45" s="19">
        <f t="shared" si="4"/>
        <v>9</v>
      </c>
      <c r="AS45" s="25">
        <v>2.9</v>
      </c>
      <c r="AT45" s="40">
        <v>4.9000000000000004</v>
      </c>
      <c r="AV45" s="15">
        <v>51</v>
      </c>
      <c r="AX45" s="16">
        <v>1</v>
      </c>
      <c r="AY45" s="15" t="s">
        <v>234</v>
      </c>
      <c r="AZ45" s="15">
        <v>7</v>
      </c>
      <c r="BB45" s="15" t="s">
        <v>242</v>
      </c>
      <c r="BC45" s="15" t="s">
        <v>242</v>
      </c>
      <c r="BD45" s="15" t="s">
        <v>242</v>
      </c>
      <c r="BE45" s="15" t="s">
        <v>243</v>
      </c>
      <c r="BG45" s="15">
        <v>24</v>
      </c>
      <c r="BH45" s="15">
        <v>22</v>
      </c>
      <c r="BI45" s="15">
        <v>23</v>
      </c>
      <c r="BJ45" s="15">
        <v>31</v>
      </c>
      <c r="BK45" s="15">
        <f>BI45+BJ45</f>
        <v>54</v>
      </c>
      <c r="BL45" s="15" t="s">
        <v>404</v>
      </c>
    </row>
    <row r="46" spans="1:64" x14ac:dyDescent="0.25">
      <c r="A46" s="27">
        <v>130142947</v>
      </c>
      <c r="B46" s="27" t="s">
        <v>313</v>
      </c>
      <c r="C46" s="27" t="s">
        <v>261</v>
      </c>
      <c r="D46" s="27">
        <v>10</v>
      </c>
      <c r="E46" s="28">
        <v>50</v>
      </c>
      <c r="F46" s="27" t="s">
        <v>281</v>
      </c>
      <c r="G46" s="29">
        <v>359645</v>
      </c>
      <c r="H46" s="27">
        <v>5781875</v>
      </c>
      <c r="I46" s="27" t="s">
        <v>317</v>
      </c>
      <c r="J46" s="27" t="s">
        <v>318</v>
      </c>
      <c r="K46" s="30" t="s">
        <v>279</v>
      </c>
      <c r="L46" s="31">
        <v>5.7</v>
      </c>
      <c r="M46" s="31">
        <v>4.5999999999999996</v>
      </c>
      <c r="N46" s="32">
        <v>0.04</v>
      </c>
      <c r="O46" s="32">
        <f>N46*10</f>
        <v>0.4</v>
      </c>
      <c r="P46" s="33">
        <v>6.4</v>
      </c>
      <c r="Q46" s="27">
        <v>2</v>
      </c>
      <c r="R46" s="27" t="s">
        <v>243</v>
      </c>
      <c r="S46" s="27">
        <v>7</v>
      </c>
      <c r="T46" s="27" t="s">
        <v>235</v>
      </c>
      <c r="V46" s="27">
        <f t="shared" si="0"/>
        <v>240</v>
      </c>
      <c r="W46" s="34">
        <f t="shared" si="1"/>
        <v>181.5</v>
      </c>
      <c r="X46" s="34">
        <f t="shared" si="2"/>
        <v>27.37</v>
      </c>
      <c r="Y46" s="34">
        <f t="shared" si="3"/>
        <v>55.199999999999996</v>
      </c>
      <c r="Z46" s="27">
        <v>54</v>
      </c>
      <c r="AB46" s="27">
        <v>1.2</v>
      </c>
      <c r="AC46" s="27">
        <v>1.5</v>
      </c>
      <c r="AD46" s="27">
        <v>7.0000000000000007E-2</v>
      </c>
      <c r="AE46" s="27">
        <v>0.24</v>
      </c>
      <c r="AF46" s="27">
        <v>0.6</v>
      </c>
      <c r="AG46" s="27">
        <v>3.7</v>
      </c>
      <c r="AI46" s="27">
        <v>33</v>
      </c>
      <c r="AJ46" s="27">
        <v>42</v>
      </c>
      <c r="AK46" s="31">
        <v>2</v>
      </c>
      <c r="AL46" s="35">
        <v>6.4</v>
      </c>
      <c r="AM46" s="31">
        <v>16</v>
      </c>
      <c r="AO46" s="31">
        <v>0.8</v>
      </c>
      <c r="AP46" s="24"/>
      <c r="AQ46" s="31">
        <f t="shared" si="4"/>
        <v>8.4</v>
      </c>
      <c r="AV46" s="27">
        <v>29</v>
      </c>
      <c r="AX46" s="36">
        <v>7</v>
      </c>
      <c r="AY46" s="37" t="s">
        <v>235</v>
      </c>
      <c r="AZ46" s="37">
        <v>2</v>
      </c>
      <c r="BB46" s="37" t="s">
        <v>245</v>
      </c>
      <c r="BC46" s="37" t="s">
        <v>245</v>
      </c>
      <c r="BD46" s="37" t="s">
        <v>242</v>
      </c>
      <c r="BE46" s="37" t="s">
        <v>243</v>
      </c>
      <c r="BG46" s="27">
        <v>20</v>
      </c>
      <c r="BH46" s="27">
        <v>19</v>
      </c>
      <c r="BI46" s="27">
        <v>31</v>
      </c>
      <c r="BJ46" s="27">
        <v>30</v>
      </c>
      <c r="BK46" s="27">
        <f t="shared" ref="BK46:BK49" si="17">BI46+BJ46</f>
        <v>61</v>
      </c>
      <c r="BL46" s="27" t="s">
        <v>404</v>
      </c>
    </row>
    <row r="47" spans="1:64" x14ac:dyDescent="0.25">
      <c r="A47" s="27">
        <v>130142948</v>
      </c>
      <c r="B47" s="27" t="s">
        <v>313</v>
      </c>
      <c r="C47" s="27" t="s">
        <v>262</v>
      </c>
      <c r="D47" s="27">
        <v>50</v>
      </c>
      <c r="E47" s="28">
        <v>100</v>
      </c>
      <c r="F47" s="27" t="s">
        <v>281</v>
      </c>
      <c r="G47" s="29">
        <v>359645</v>
      </c>
      <c r="H47" s="27">
        <v>5781875</v>
      </c>
      <c r="I47" s="27" t="s">
        <v>319</v>
      </c>
      <c r="J47" s="27" t="s">
        <v>320</v>
      </c>
      <c r="K47" s="30" t="s">
        <v>280</v>
      </c>
      <c r="L47" s="31">
        <v>6.5</v>
      </c>
      <c r="M47" s="31">
        <v>5.4</v>
      </c>
      <c r="N47" s="32">
        <v>0.12</v>
      </c>
      <c r="O47" s="32">
        <f>N47*6</f>
        <v>0.72</v>
      </c>
      <c r="P47" s="33">
        <v>23</v>
      </c>
      <c r="Q47" s="27">
        <v>2</v>
      </c>
      <c r="R47" s="27" t="s">
        <v>245</v>
      </c>
      <c r="S47" s="27">
        <v>12</v>
      </c>
      <c r="T47" s="27" t="s">
        <v>234</v>
      </c>
      <c r="V47" s="27">
        <f t="shared" si="0"/>
        <v>80</v>
      </c>
      <c r="W47" s="34">
        <f t="shared" si="1"/>
        <v>774.40000000000009</v>
      </c>
      <c r="X47" s="34">
        <f t="shared" si="2"/>
        <v>50.83</v>
      </c>
      <c r="Y47" s="34">
        <f t="shared" si="3"/>
        <v>483</v>
      </c>
      <c r="Z47" s="27">
        <v>9.6</v>
      </c>
      <c r="AB47" s="27">
        <v>0.4</v>
      </c>
      <c r="AC47" s="27">
        <v>6.4</v>
      </c>
      <c r="AD47" s="27">
        <v>0.13</v>
      </c>
      <c r="AE47" s="27">
        <v>2.1</v>
      </c>
      <c r="AF47" s="27">
        <v>0.1</v>
      </c>
      <c r="AG47" s="27">
        <v>9.1999999999999993</v>
      </c>
      <c r="AI47" s="27">
        <v>4.5999999999999996</v>
      </c>
      <c r="AJ47" s="27">
        <v>70</v>
      </c>
      <c r="AK47" s="31">
        <v>1.4</v>
      </c>
      <c r="AL47" s="35">
        <v>23</v>
      </c>
      <c r="AM47" s="31">
        <v>1.2</v>
      </c>
      <c r="AO47" s="31">
        <v>0.1</v>
      </c>
      <c r="AP47" s="24"/>
      <c r="AQ47" s="31">
        <f t="shared" si="4"/>
        <v>24.4</v>
      </c>
      <c r="AV47" s="27">
        <v>51</v>
      </c>
      <c r="AX47" s="36">
        <v>12</v>
      </c>
      <c r="AY47" s="37" t="s">
        <v>234</v>
      </c>
      <c r="AZ47" s="37">
        <v>2</v>
      </c>
      <c r="BB47" s="37" t="s">
        <v>245</v>
      </c>
      <c r="BC47" s="37" t="s">
        <v>245</v>
      </c>
      <c r="BD47" s="37" t="s">
        <v>245</v>
      </c>
      <c r="BE47" s="37" t="s">
        <v>245</v>
      </c>
      <c r="BG47" s="27">
        <v>15</v>
      </c>
      <c r="BH47" s="27">
        <v>31</v>
      </c>
      <c r="BI47" s="27">
        <v>25</v>
      </c>
      <c r="BJ47" s="27">
        <v>30</v>
      </c>
      <c r="BK47" s="27">
        <f t="shared" si="17"/>
        <v>55</v>
      </c>
      <c r="BL47" s="27" t="s">
        <v>402</v>
      </c>
    </row>
    <row r="48" spans="1:64" x14ac:dyDescent="0.25">
      <c r="A48" s="27">
        <v>130142949</v>
      </c>
      <c r="B48" s="27" t="s">
        <v>313</v>
      </c>
      <c r="C48" s="27" t="s">
        <v>321</v>
      </c>
      <c r="D48" s="27">
        <v>100</v>
      </c>
      <c r="E48" s="28">
        <v>200</v>
      </c>
      <c r="F48" s="27" t="s">
        <v>281</v>
      </c>
      <c r="G48" s="29">
        <v>359645</v>
      </c>
      <c r="H48" s="27">
        <v>5781875</v>
      </c>
      <c r="I48" s="27" t="s">
        <v>319</v>
      </c>
      <c r="J48" s="27" t="s">
        <v>320</v>
      </c>
      <c r="K48" s="30" t="s">
        <v>280</v>
      </c>
      <c r="L48" s="31">
        <v>5.8</v>
      </c>
      <c r="M48" s="31">
        <v>5</v>
      </c>
      <c r="N48" s="32">
        <v>0.21</v>
      </c>
      <c r="O48" s="32">
        <f t="shared" ref="O48:O49" si="18">N48*6</f>
        <v>1.26</v>
      </c>
      <c r="P48" s="33">
        <v>26</v>
      </c>
      <c r="Q48" s="27">
        <v>7</v>
      </c>
      <c r="R48" s="27" t="s">
        <v>245</v>
      </c>
      <c r="S48" s="27">
        <v>13</v>
      </c>
      <c r="T48" s="27" t="s">
        <v>234</v>
      </c>
      <c r="V48" s="27">
        <f t="shared" si="0"/>
        <v>160</v>
      </c>
      <c r="W48" s="34">
        <f t="shared" si="1"/>
        <v>762.3</v>
      </c>
      <c r="X48" s="34">
        <f t="shared" si="2"/>
        <v>50.83</v>
      </c>
      <c r="Y48" s="34">
        <f t="shared" si="3"/>
        <v>621</v>
      </c>
      <c r="Z48" s="27">
        <v>41</v>
      </c>
      <c r="AB48" s="27">
        <v>0.8</v>
      </c>
      <c r="AC48" s="27">
        <v>6.3</v>
      </c>
      <c r="AD48" s="27">
        <v>0.13</v>
      </c>
      <c r="AE48" s="27">
        <v>2.7</v>
      </c>
      <c r="AF48" s="27">
        <v>0.5</v>
      </c>
      <c r="AG48" s="27">
        <v>10.3</v>
      </c>
      <c r="AI48" s="27">
        <v>7.3</v>
      </c>
      <c r="AJ48" s="27">
        <v>61</v>
      </c>
      <c r="AK48" s="31">
        <v>1.2</v>
      </c>
      <c r="AL48" s="35">
        <v>26</v>
      </c>
      <c r="AM48" s="31">
        <v>4.4000000000000004</v>
      </c>
      <c r="AO48" s="31">
        <v>0.1</v>
      </c>
      <c r="AP48" s="24"/>
      <c r="AQ48" s="31">
        <f t="shared" si="4"/>
        <v>27.2</v>
      </c>
      <c r="AV48" s="27">
        <v>49</v>
      </c>
      <c r="AX48" s="36">
        <v>13</v>
      </c>
      <c r="AY48" s="37" t="s">
        <v>234</v>
      </c>
      <c r="AZ48" s="37">
        <v>7</v>
      </c>
      <c r="BB48" s="37" t="s">
        <v>245</v>
      </c>
      <c r="BC48" s="37" t="s">
        <v>246</v>
      </c>
      <c r="BD48" s="37" t="s">
        <v>245</v>
      </c>
      <c r="BE48" s="37" t="s">
        <v>245</v>
      </c>
      <c r="BG48" s="27">
        <v>16</v>
      </c>
      <c r="BH48" s="27">
        <v>42</v>
      </c>
      <c r="BI48" s="27">
        <v>18</v>
      </c>
      <c r="BJ48" s="27">
        <v>25</v>
      </c>
      <c r="BK48" s="27">
        <f t="shared" si="17"/>
        <v>43</v>
      </c>
      <c r="BL48" s="27" t="s">
        <v>60</v>
      </c>
    </row>
    <row r="49" spans="1:64" ht="13.5" thickBot="1" x14ac:dyDescent="0.3">
      <c r="A49" s="41">
        <v>130142950</v>
      </c>
      <c r="B49" s="41" t="s">
        <v>313</v>
      </c>
      <c r="C49" s="41" t="s">
        <v>264</v>
      </c>
      <c r="D49" s="41">
        <v>200</v>
      </c>
      <c r="E49" s="42">
        <v>300</v>
      </c>
      <c r="F49" s="41" t="s">
        <v>281</v>
      </c>
      <c r="G49" s="43">
        <v>359645</v>
      </c>
      <c r="H49" s="41">
        <v>5781875</v>
      </c>
      <c r="I49" s="41" t="s">
        <v>319</v>
      </c>
      <c r="J49" s="41" t="s">
        <v>320</v>
      </c>
      <c r="K49" s="44" t="s">
        <v>280</v>
      </c>
      <c r="L49" s="45">
        <v>6.6</v>
      </c>
      <c r="M49" s="45">
        <v>6</v>
      </c>
      <c r="N49" s="46">
        <v>0.25</v>
      </c>
      <c r="O49" s="46">
        <f t="shared" si="18"/>
        <v>1.5</v>
      </c>
      <c r="P49" s="47">
        <v>34</v>
      </c>
      <c r="Q49" s="41">
        <v>7</v>
      </c>
      <c r="R49" s="41" t="s">
        <v>246</v>
      </c>
      <c r="S49" s="41">
        <v>14</v>
      </c>
      <c r="T49" s="41" t="s">
        <v>234</v>
      </c>
      <c r="V49" s="41">
        <f t="shared" si="0"/>
        <v>180</v>
      </c>
      <c r="W49" s="48">
        <f t="shared" si="1"/>
        <v>1040.5999999999999</v>
      </c>
      <c r="X49" s="48">
        <f t="shared" si="2"/>
        <v>58.65</v>
      </c>
      <c r="Y49" s="48">
        <f t="shared" si="3"/>
        <v>1173</v>
      </c>
      <c r="Z49" s="41">
        <v>9</v>
      </c>
      <c r="AB49" s="41">
        <v>0.9</v>
      </c>
      <c r="AC49" s="41">
        <v>8.6</v>
      </c>
      <c r="AD49" s="41">
        <v>0.15</v>
      </c>
      <c r="AE49" s="41">
        <v>5.0999999999999996</v>
      </c>
      <c r="AF49" s="41">
        <v>0.1</v>
      </c>
      <c r="AG49" s="41">
        <v>14.8</v>
      </c>
      <c r="AI49" s="41">
        <v>6</v>
      </c>
      <c r="AJ49" s="41">
        <v>58</v>
      </c>
      <c r="AK49" s="45">
        <v>1</v>
      </c>
      <c r="AL49" s="49">
        <v>34</v>
      </c>
      <c r="AM49" s="45">
        <v>1</v>
      </c>
      <c r="AO49" s="45">
        <v>0.1</v>
      </c>
      <c r="AP49" s="24"/>
      <c r="AQ49" s="45">
        <f t="shared" si="4"/>
        <v>35</v>
      </c>
      <c r="AV49" s="41">
        <v>60</v>
      </c>
      <c r="AX49" s="50">
        <v>14</v>
      </c>
      <c r="AY49" s="51" t="s">
        <v>234</v>
      </c>
      <c r="AZ49" s="51">
        <v>7</v>
      </c>
      <c r="BB49" s="51" t="s">
        <v>245</v>
      </c>
      <c r="BC49" s="51" t="s">
        <v>246</v>
      </c>
      <c r="BD49" s="51" t="s">
        <v>245</v>
      </c>
      <c r="BE49" s="51" t="s">
        <v>246</v>
      </c>
      <c r="BG49" s="41">
        <v>15</v>
      </c>
      <c r="BH49" s="41">
        <v>48</v>
      </c>
      <c r="BI49" s="41">
        <v>12</v>
      </c>
      <c r="BJ49" s="41">
        <v>24</v>
      </c>
      <c r="BK49" s="41">
        <f t="shared" si="17"/>
        <v>36</v>
      </c>
      <c r="BL49" s="41" t="s">
        <v>60</v>
      </c>
    </row>
    <row r="50" spans="1:64" ht="13.5" thickBot="1" x14ac:dyDescent="0.3">
      <c r="K50" s="2"/>
      <c r="L50" s="24"/>
      <c r="M50" s="24"/>
      <c r="N50" s="68"/>
      <c r="O50" s="68"/>
      <c r="P50" s="69"/>
      <c r="W50" s="70"/>
      <c r="X50" s="70"/>
      <c r="Y50" s="70"/>
      <c r="AK50" s="24"/>
      <c r="AL50" s="69"/>
      <c r="AM50" s="24"/>
      <c r="AO50" s="24"/>
      <c r="AP50" s="24"/>
      <c r="AQ50" s="24"/>
    </row>
    <row r="51" spans="1:64" ht="13.5" thickBot="1" x14ac:dyDescent="0.3">
      <c r="A51" s="15">
        <v>130142951</v>
      </c>
      <c r="B51" s="15" t="s">
        <v>314</v>
      </c>
      <c r="C51" s="15" t="s">
        <v>284</v>
      </c>
      <c r="D51" s="15">
        <v>0</v>
      </c>
      <c r="E51" s="16">
        <v>10</v>
      </c>
      <c r="F51" s="15" t="s">
        <v>281</v>
      </c>
      <c r="G51" s="17">
        <v>361170</v>
      </c>
      <c r="H51" s="15">
        <v>5780667</v>
      </c>
      <c r="I51" s="15" t="s">
        <v>317</v>
      </c>
      <c r="J51" s="15" t="s">
        <v>318</v>
      </c>
      <c r="K51" s="18" t="s">
        <v>279</v>
      </c>
      <c r="L51" s="19">
        <v>6</v>
      </c>
      <c r="M51" s="19">
        <v>5.2</v>
      </c>
      <c r="N51" s="20">
        <v>0.1</v>
      </c>
      <c r="O51" s="20">
        <f>N51*10</f>
        <v>1</v>
      </c>
      <c r="P51" s="21">
        <v>1.9</v>
      </c>
      <c r="Q51" s="15">
        <v>3</v>
      </c>
      <c r="R51" s="15" t="s">
        <v>244</v>
      </c>
      <c r="S51" s="15">
        <v>4</v>
      </c>
      <c r="T51" s="15" t="s">
        <v>235</v>
      </c>
      <c r="V51" s="15">
        <f t="shared" si="0"/>
        <v>980.00000000000011</v>
      </c>
      <c r="W51" s="22">
        <f t="shared" si="1"/>
        <v>242</v>
      </c>
      <c r="X51" s="22">
        <f t="shared" si="2"/>
        <v>308.89</v>
      </c>
      <c r="Y51" s="22">
        <f t="shared" si="3"/>
        <v>34.5</v>
      </c>
      <c r="Z51" s="15">
        <v>9</v>
      </c>
      <c r="AB51" s="15">
        <v>4.9000000000000004</v>
      </c>
      <c r="AC51" s="15">
        <v>2</v>
      </c>
      <c r="AD51" s="15">
        <v>0.79</v>
      </c>
      <c r="AE51" s="15">
        <v>0.15</v>
      </c>
      <c r="AF51" s="15">
        <v>0.1</v>
      </c>
      <c r="AG51" s="15">
        <v>7.8</v>
      </c>
      <c r="AI51" s="15">
        <v>63</v>
      </c>
      <c r="AJ51" s="15">
        <v>25</v>
      </c>
      <c r="AK51" s="19">
        <v>10</v>
      </c>
      <c r="AL51" s="23">
        <v>1.9</v>
      </c>
      <c r="AM51" s="19">
        <v>1</v>
      </c>
      <c r="AO51" s="19">
        <v>2.5</v>
      </c>
      <c r="AP51" s="24"/>
      <c r="AQ51" s="19">
        <f t="shared" si="4"/>
        <v>11.9</v>
      </c>
      <c r="AS51" s="25">
        <v>1.7</v>
      </c>
      <c r="AT51" s="39">
        <v>2.9</v>
      </c>
      <c r="AV51" s="15">
        <v>310</v>
      </c>
      <c r="AX51" s="16">
        <v>4</v>
      </c>
      <c r="AY51" s="15" t="s">
        <v>235</v>
      </c>
      <c r="AZ51" s="15">
        <v>3</v>
      </c>
      <c r="BB51" s="15" t="s">
        <v>242</v>
      </c>
      <c r="BC51" s="15" t="s">
        <v>243</v>
      </c>
      <c r="BD51" s="15" t="s">
        <v>243</v>
      </c>
      <c r="BE51" s="15" t="s">
        <v>244</v>
      </c>
      <c r="BG51" s="15">
        <v>23</v>
      </c>
      <c r="BH51" s="15">
        <v>26</v>
      </c>
      <c r="BI51" s="15">
        <v>25</v>
      </c>
      <c r="BJ51" s="15">
        <v>26</v>
      </c>
      <c r="BK51" s="15">
        <f>BI51+BJ51</f>
        <v>51</v>
      </c>
      <c r="BL51" s="15" t="s">
        <v>402</v>
      </c>
    </row>
    <row r="52" spans="1:64" x14ac:dyDescent="0.25">
      <c r="A52" s="27">
        <v>130142952</v>
      </c>
      <c r="B52" s="27" t="s">
        <v>314</v>
      </c>
      <c r="C52" s="27" t="s">
        <v>282</v>
      </c>
      <c r="D52" s="27">
        <v>10</v>
      </c>
      <c r="E52" s="28">
        <v>50</v>
      </c>
      <c r="F52" s="27" t="s">
        <v>281</v>
      </c>
      <c r="G52" s="29">
        <v>361170</v>
      </c>
      <c r="H52" s="27">
        <v>5780667</v>
      </c>
      <c r="I52" s="27" t="s">
        <v>317</v>
      </c>
      <c r="J52" s="27" t="s">
        <v>318</v>
      </c>
      <c r="K52" s="30" t="s">
        <v>279</v>
      </c>
      <c r="L52" s="31">
        <v>5.8</v>
      </c>
      <c r="M52" s="31">
        <v>4.8</v>
      </c>
      <c r="N52" s="32">
        <v>7.0000000000000007E-2</v>
      </c>
      <c r="O52" s="32">
        <f>N52*10</f>
        <v>0.70000000000000007</v>
      </c>
      <c r="P52" s="33">
        <v>2</v>
      </c>
      <c r="Q52" s="27">
        <v>2</v>
      </c>
      <c r="R52" s="27" t="s">
        <v>245</v>
      </c>
      <c r="S52" s="27">
        <v>8</v>
      </c>
      <c r="T52" s="27" t="s">
        <v>235</v>
      </c>
      <c r="V52" s="27">
        <f t="shared" si="0"/>
        <v>620</v>
      </c>
      <c r="W52" s="34">
        <f t="shared" si="1"/>
        <v>229.89999999999998</v>
      </c>
      <c r="X52" s="34">
        <f t="shared" si="2"/>
        <v>246.33</v>
      </c>
      <c r="Y52" s="34">
        <f t="shared" si="3"/>
        <v>27.599999999999998</v>
      </c>
      <c r="Z52" s="27">
        <v>21</v>
      </c>
      <c r="AB52" s="27">
        <v>3.1</v>
      </c>
      <c r="AC52" s="27">
        <v>1.9</v>
      </c>
      <c r="AD52" s="27">
        <v>0.63</v>
      </c>
      <c r="AE52" s="27">
        <v>0.12</v>
      </c>
      <c r="AF52" s="27">
        <v>0.2</v>
      </c>
      <c r="AG52" s="27">
        <v>6</v>
      </c>
      <c r="AI52" s="27">
        <v>52</v>
      </c>
      <c r="AJ52" s="27">
        <v>32</v>
      </c>
      <c r="AK52" s="31">
        <v>10</v>
      </c>
      <c r="AL52" s="35">
        <v>2</v>
      </c>
      <c r="AM52" s="31">
        <v>3.9</v>
      </c>
      <c r="AO52" s="31">
        <v>1.6</v>
      </c>
      <c r="AP52" s="24"/>
      <c r="AQ52" s="31">
        <f t="shared" si="4"/>
        <v>12</v>
      </c>
      <c r="AV52" s="27">
        <v>240</v>
      </c>
      <c r="AX52" s="36">
        <v>8</v>
      </c>
      <c r="AY52" s="37" t="s">
        <v>235</v>
      </c>
      <c r="AZ52" s="37">
        <v>2</v>
      </c>
      <c r="BB52" s="37" t="s">
        <v>243</v>
      </c>
      <c r="BC52" s="37" t="s">
        <v>243</v>
      </c>
      <c r="BD52" s="37" t="s">
        <v>245</v>
      </c>
      <c r="BE52" s="37" t="s">
        <v>245</v>
      </c>
      <c r="BG52" s="27">
        <v>24</v>
      </c>
      <c r="BH52" s="27">
        <v>26</v>
      </c>
      <c r="BI52" s="27">
        <v>20</v>
      </c>
      <c r="BJ52" s="27">
        <v>31</v>
      </c>
      <c r="BK52" s="27">
        <f t="shared" ref="BK52:BK55" si="19">BI52+BJ52</f>
        <v>51</v>
      </c>
      <c r="BL52" s="27" t="s">
        <v>402</v>
      </c>
    </row>
    <row r="53" spans="1:64" x14ac:dyDescent="0.25">
      <c r="A53" s="27">
        <v>130142953</v>
      </c>
      <c r="B53" s="27" t="s">
        <v>314</v>
      </c>
      <c r="C53" s="27" t="s">
        <v>283</v>
      </c>
      <c r="D53" s="27">
        <v>50</v>
      </c>
      <c r="E53" s="28">
        <v>100</v>
      </c>
      <c r="F53" s="27" t="s">
        <v>281</v>
      </c>
      <c r="G53" s="29">
        <v>361170</v>
      </c>
      <c r="H53" s="27">
        <v>5780667</v>
      </c>
      <c r="I53" s="27" t="s">
        <v>319</v>
      </c>
      <c r="J53" s="27" t="s">
        <v>320</v>
      </c>
      <c r="K53" s="30" t="s">
        <v>280</v>
      </c>
      <c r="L53" s="31">
        <v>5.5</v>
      </c>
      <c r="M53" s="31">
        <v>4.7</v>
      </c>
      <c r="N53" s="32">
        <v>0.15</v>
      </c>
      <c r="O53" s="32">
        <f>N53*6</f>
        <v>0.89999999999999991</v>
      </c>
      <c r="P53" s="33">
        <v>6.2</v>
      </c>
      <c r="Q53" s="27">
        <v>6</v>
      </c>
      <c r="R53" s="27" t="s">
        <v>242</v>
      </c>
      <c r="S53" s="27">
        <v>0</v>
      </c>
      <c r="T53" s="27" t="s">
        <v>234</v>
      </c>
      <c r="V53" s="27">
        <f t="shared" si="0"/>
        <v>420</v>
      </c>
      <c r="W53" s="34">
        <f t="shared" si="1"/>
        <v>762.3</v>
      </c>
      <c r="X53" s="34">
        <f t="shared" si="2"/>
        <v>113.38999999999999</v>
      </c>
      <c r="Y53" s="34">
        <f t="shared" si="3"/>
        <v>133.39999999999998</v>
      </c>
      <c r="Z53" s="27">
        <v>23</v>
      </c>
      <c r="AB53" s="27">
        <v>2.1</v>
      </c>
      <c r="AC53" s="27">
        <v>6.3</v>
      </c>
      <c r="AD53" s="27">
        <v>0.28999999999999998</v>
      </c>
      <c r="AE53" s="27">
        <v>0.57999999999999996</v>
      </c>
      <c r="AF53" s="27">
        <v>0.3</v>
      </c>
      <c r="AG53" s="27">
        <v>9.5</v>
      </c>
      <c r="AI53" s="27">
        <v>22</v>
      </c>
      <c r="AJ53" s="27">
        <v>66</v>
      </c>
      <c r="AK53" s="31">
        <v>3</v>
      </c>
      <c r="AL53" s="35">
        <v>6.2</v>
      </c>
      <c r="AM53" s="31">
        <v>2.7</v>
      </c>
      <c r="AO53" s="31">
        <v>0.3</v>
      </c>
      <c r="AP53" s="24"/>
      <c r="AQ53" s="31">
        <f t="shared" si="4"/>
        <v>9.1999999999999993</v>
      </c>
      <c r="AV53" s="27">
        <v>110</v>
      </c>
      <c r="AX53" s="36">
        <v>0</v>
      </c>
      <c r="AY53" s="37" t="s">
        <v>234</v>
      </c>
      <c r="AZ53" s="37">
        <v>6</v>
      </c>
      <c r="BB53" s="37" t="s">
        <v>242</v>
      </c>
      <c r="BC53" s="37" t="s">
        <v>242</v>
      </c>
      <c r="BD53" s="37" t="s">
        <v>242</v>
      </c>
      <c r="BE53" s="37" t="s">
        <v>242</v>
      </c>
      <c r="BG53" s="27">
        <v>19</v>
      </c>
      <c r="BH53" s="27">
        <v>41</v>
      </c>
      <c r="BI53" s="27">
        <v>20</v>
      </c>
      <c r="BJ53" s="27">
        <v>20</v>
      </c>
      <c r="BK53" s="27">
        <f t="shared" si="19"/>
        <v>40</v>
      </c>
      <c r="BL53" s="27" t="s">
        <v>60</v>
      </c>
    </row>
    <row r="54" spans="1:64" x14ac:dyDescent="0.25">
      <c r="A54" s="27">
        <v>130142954</v>
      </c>
      <c r="B54" s="27" t="s">
        <v>314</v>
      </c>
      <c r="C54" s="27" t="s">
        <v>285</v>
      </c>
      <c r="D54" s="27">
        <v>100</v>
      </c>
      <c r="E54" s="28">
        <v>200</v>
      </c>
      <c r="F54" s="27" t="s">
        <v>281</v>
      </c>
      <c r="G54" s="29">
        <v>361170</v>
      </c>
      <c r="H54" s="27">
        <v>5780667</v>
      </c>
      <c r="I54" s="27" t="s">
        <v>319</v>
      </c>
      <c r="J54" s="27" t="s">
        <v>320</v>
      </c>
      <c r="K54" s="30" t="s">
        <v>280</v>
      </c>
      <c r="L54" s="31">
        <v>5.8</v>
      </c>
      <c r="M54" s="31">
        <v>4.8</v>
      </c>
      <c r="N54" s="32">
        <v>0.2</v>
      </c>
      <c r="O54" s="32">
        <f t="shared" ref="O54:O55" si="20">N54*6</f>
        <v>1.2000000000000002</v>
      </c>
      <c r="P54" s="33">
        <v>14</v>
      </c>
      <c r="Q54" s="27">
        <v>2</v>
      </c>
      <c r="R54" s="27" t="s">
        <v>244</v>
      </c>
      <c r="S54" s="27">
        <v>9</v>
      </c>
      <c r="T54" s="27" t="s">
        <v>235</v>
      </c>
      <c r="V54" s="27">
        <f t="shared" si="0"/>
        <v>480</v>
      </c>
      <c r="W54" s="34">
        <f t="shared" si="1"/>
        <v>1113.1999999999998</v>
      </c>
      <c r="X54" s="34">
        <f t="shared" si="2"/>
        <v>70.38</v>
      </c>
      <c r="Y54" s="34">
        <f t="shared" si="3"/>
        <v>437</v>
      </c>
      <c r="Z54" s="27">
        <v>12</v>
      </c>
      <c r="AB54" s="27">
        <v>2.4</v>
      </c>
      <c r="AC54" s="27">
        <v>9.1999999999999993</v>
      </c>
      <c r="AD54" s="27">
        <v>0.18</v>
      </c>
      <c r="AE54" s="27">
        <v>1.9</v>
      </c>
      <c r="AF54" s="27">
        <v>0.1</v>
      </c>
      <c r="AG54" s="27">
        <v>13.8</v>
      </c>
      <c r="AI54" s="27">
        <v>17</v>
      </c>
      <c r="AJ54" s="27">
        <v>67</v>
      </c>
      <c r="AK54" s="31">
        <v>1.3</v>
      </c>
      <c r="AL54" s="35">
        <v>14</v>
      </c>
      <c r="AM54" s="31">
        <v>1</v>
      </c>
      <c r="AO54" s="31">
        <v>0.3</v>
      </c>
      <c r="AP54" s="24"/>
      <c r="AQ54" s="31">
        <f t="shared" si="4"/>
        <v>15.3</v>
      </c>
      <c r="AV54" s="27">
        <v>70</v>
      </c>
      <c r="AX54" s="36">
        <v>9</v>
      </c>
      <c r="AY54" s="37" t="s">
        <v>235</v>
      </c>
      <c r="AZ54" s="37">
        <v>2</v>
      </c>
      <c r="BB54" s="37" t="s">
        <v>244</v>
      </c>
      <c r="BC54" s="37" t="s">
        <v>245</v>
      </c>
      <c r="BD54" s="37" t="s">
        <v>244</v>
      </c>
      <c r="BE54" s="37" t="s">
        <v>244</v>
      </c>
      <c r="BG54" s="27">
        <v>19</v>
      </c>
      <c r="BH54" s="27">
        <v>45</v>
      </c>
      <c r="BI54" s="27">
        <v>17</v>
      </c>
      <c r="BJ54" s="27">
        <v>19</v>
      </c>
      <c r="BK54" s="27">
        <f t="shared" si="19"/>
        <v>36</v>
      </c>
      <c r="BL54" s="27" t="s">
        <v>60</v>
      </c>
    </row>
    <row r="55" spans="1:64" ht="13.5" thickBot="1" x14ac:dyDescent="0.3">
      <c r="A55" s="41">
        <v>130142955</v>
      </c>
      <c r="B55" s="41" t="s">
        <v>314</v>
      </c>
      <c r="C55" s="41" t="s">
        <v>286</v>
      </c>
      <c r="D55" s="41">
        <v>200</v>
      </c>
      <c r="E55" s="42">
        <v>300</v>
      </c>
      <c r="F55" s="41" t="s">
        <v>281</v>
      </c>
      <c r="G55" s="43">
        <v>361170</v>
      </c>
      <c r="H55" s="41">
        <v>5780667</v>
      </c>
      <c r="I55" s="41" t="s">
        <v>319</v>
      </c>
      <c r="J55" s="41" t="s">
        <v>320</v>
      </c>
      <c r="K55" s="44" t="s">
        <v>280</v>
      </c>
      <c r="L55" s="45">
        <v>6.1</v>
      </c>
      <c r="M55" s="45">
        <v>4.8</v>
      </c>
      <c r="N55" s="46">
        <v>0.16</v>
      </c>
      <c r="O55" s="46">
        <f t="shared" si="20"/>
        <v>0.96</v>
      </c>
      <c r="P55" s="47">
        <v>14</v>
      </c>
      <c r="Q55" s="41">
        <v>2</v>
      </c>
      <c r="R55" s="41" t="s">
        <v>245</v>
      </c>
      <c r="S55" s="41">
        <v>12</v>
      </c>
      <c r="T55" s="41" t="s">
        <v>235</v>
      </c>
      <c r="V55" s="41">
        <f t="shared" si="0"/>
        <v>440.00000000000006</v>
      </c>
      <c r="W55" s="48">
        <f t="shared" si="1"/>
        <v>955.90000000000009</v>
      </c>
      <c r="X55" s="48">
        <f t="shared" si="2"/>
        <v>70.38</v>
      </c>
      <c r="Y55" s="48">
        <f t="shared" si="3"/>
        <v>391</v>
      </c>
      <c r="Z55" s="41">
        <v>9</v>
      </c>
      <c r="AB55" s="41">
        <v>2.2000000000000002</v>
      </c>
      <c r="AC55" s="41">
        <v>7.9</v>
      </c>
      <c r="AD55" s="41">
        <v>0.18</v>
      </c>
      <c r="AE55" s="41">
        <v>1.7</v>
      </c>
      <c r="AF55" s="41">
        <v>0.1</v>
      </c>
      <c r="AG55" s="41">
        <v>12</v>
      </c>
      <c r="AI55" s="41">
        <v>18</v>
      </c>
      <c r="AJ55" s="41">
        <v>66</v>
      </c>
      <c r="AK55" s="45">
        <v>1.5</v>
      </c>
      <c r="AL55" s="49">
        <v>14</v>
      </c>
      <c r="AM55" s="45">
        <v>1</v>
      </c>
      <c r="AO55" s="45">
        <v>0.3</v>
      </c>
      <c r="AP55" s="24"/>
      <c r="AQ55" s="45">
        <f t="shared" si="4"/>
        <v>15.5</v>
      </c>
      <c r="AV55" s="41">
        <v>70</v>
      </c>
      <c r="AX55" s="50">
        <v>12</v>
      </c>
      <c r="AY55" s="51" t="s">
        <v>235</v>
      </c>
      <c r="AZ55" s="51">
        <v>2</v>
      </c>
      <c r="BB55" s="51" t="s">
        <v>245</v>
      </c>
      <c r="BC55" s="51" t="s">
        <v>245</v>
      </c>
      <c r="BD55" s="51" t="s">
        <v>245</v>
      </c>
      <c r="BE55" s="51" t="s">
        <v>245</v>
      </c>
      <c r="BG55" s="41">
        <v>17</v>
      </c>
      <c r="BH55" s="41">
        <v>41</v>
      </c>
      <c r="BI55" s="41">
        <v>23</v>
      </c>
      <c r="BJ55" s="41">
        <v>19</v>
      </c>
      <c r="BK55" s="41">
        <f t="shared" si="19"/>
        <v>42</v>
      </c>
      <c r="BL55" s="41" t="s">
        <v>60</v>
      </c>
    </row>
    <row r="58" spans="1:64" ht="13.5" thickBot="1" x14ac:dyDescent="0.3">
      <c r="A58" s="73" t="s">
        <v>324</v>
      </c>
    </row>
    <row r="59" spans="1:64" ht="13.5" thickBot="1" x14ac:dyDescent="0.3">
      <c r="A59" s="74"/>
      <c r="B59" s="53" t="s">
        <v>325</v>
      </c>
      <c r="C59" s="131" t="s">
        <v>326</v>
      </c>
      <c r="D59" s="132"/>
      <c r="E59" s="131" t="s">
        <v>327</v>
      </c>
      <c r="F59" s="133"/>
      <c r="G59" s="133"/>
      <c r="H59" s="132"/>
    </row>
    <row r="60" spans="1:64" ht="13.5" thickBot="1" x14ac:dyDescent="0.3">
      <c r="A60" s="74"/>
      <c r="B60" s="55"/>
      <c r="C60" s="129" t="s">
        <v>328</v>
      </c>
      <c r="D60" s="134"/>
      <c r="E60" s="129" t="s">
        <v>329</v>
      </c>
      <c r="F60" s="130"/>
      <c r="G60" s="130"/>
      <c r="H60" s="124"/>
    </row>
    <row r="61" spans="1:64" ht="13.5" thickBot="1" x14ac:dyDescent="0.3">
      <c r="A61" s="74"/>
      <c r="B61" s="56"/>
      <c r="C61" s="117" t="s">
        <v>330</v>
      </c>
      <c r="D61" s="125"/>
      <c r="E61" s="117" t="s">
        <v>331</v>
      </c>
      <c r="F61" s="127"/>
      <c r="G61" s="127"/>
      <c r="H61" s="118"/>
    </row>
    <row r="62" spans="1:64" ht="13.5" thickBot="1" x14ac:dyDescent="0.3">
      <c r="A62" s="74"/>
      <c r="B62" s="57"/>
      <c r="C62" s="117" t="s">
        <v>332</v>
      </c>
      <c r="D62" s="125"/>
      <c r="E62" s="117" t="s">
        <v>333</v>
      </c>
      <c r="F62" s="127"/>
      <c r="G62" s="127"/>
      <c r="H62" s="118"/>
    </row>
    <row r="63" spans="1:64" ht="13.5" thickBot="1" x14ac:dyDescent="0.3">
      <c r="A63" s="74"/>
      <c r="B63" s="58"/>
      <c r="C63" s="137" t="s">
        <v>334</v>
      </c>
      <c r="D63" s="126"/>
      <c r="E63" s="119" t="s">
        <v>335</v>
      </c>
      <c r="F63" s="128"/>
      <c r="G63" s="128"/>
      <c r="H63" s="120"/>
    </row>
    <row r="64" spans="1:64" x14ac:dyDescent="0.25">
      <c r="A64" s="74"/>
    </row>
    <row r="65" spans="1:10" ht="13.5" thickBot="1" x14ac:dyDescent="0.3">
      <c r="A65" s="73" t="s">
        <v>336</v>
      </c>
    </row>
    <row r="66" spans="1:10" ht="13.5" thickBot="1" x14ac:dyDescent="0.3">
      <c r="A66" s="74"/>
      <c r="B66" s="59" t="s">
        <v>325</v>
      </c>
      <c r="C66" s="131" t="s">
        <v>119</v>
      </c>
      <c r="D66" s="132"/>
      <c r="E66" s="131" t="s">
        <v>327</v>
      </c>
      <c r="F66" s="133"/>
      <c r="G66" s="133"/>
      <c r="H66" s="132"/>
    </row>
    <row r="67" spans="1:10" ht="13.5" thickBot="1" x14ac:dyDescent="0.3">
      <c r="A67" s="74"/>
      <c r="B67" s="60"/>
      <c r="C67" s="129" t="s">
        <v>395</v>
      </c>
      <c r="D67" s="134"/>
      <c r="E67" s="129" t="s">
        <v>397</v>
      </c>
      <c r="F67" s="130"/>
      <c r="G67" s="130"/>
      <c r="H67" s="124"/>
    </row>
    <row r="68" spans="1:10" ht="15.75" thickBot="1" x14ac:dyDescent="0.3">
      <c r="A68" s="74"/>
      <c r="B68" s="67"/>
      <c r="C68" s="121" t="s">
        <v>396</v>
      </c>
      <c r="D68" s="122"/>
      <c r="E68" s="121" t="s">
        <v>398</v>
      </c>
      <c r="F68" s="135"/>
      <c r="G68" s="135"/>
      <c r="H68" s="136"/>
    </row>
    <row r="69" spans="1:10" ht="13.5" thickBot="1" x14ac:dyDescent="0.3">
      <c r="A69" s="74"/>
      <c r="B69" s="56"/>
      <c r="C69" s="117">
        <v>3</v>
      </c>
      <c r="D69" s="125"/>
      <c r="E69" s="117" t="s">
        <v>399</v>
      </c>
      <c r="F69" s="127"/>
      <c r="G69" s="127"/>
      <c r="H69" s="118"/>
    </row>
    <row r="70" spans="1:10" ht="13.5" thickBot="1" x14ac:dyDescent="0.3">
      <c r="A70" s="74"/>
      <c r="B70" s="57"/>
      <c r="C70" s="117">
        <v>2</v>
      </c>
      <c r="D70" s="125"/>
      <c r="E70" s="117" t="s">
        <v>400</v>
      </c>
      <c r="F70" s="127"/>
      <c r="G70" s="127"/>
      <c r="H70" s="118"/>
    </row>
    <row r="71" spans="1:10" ht="13.5" thickBot="1" x14ac:dyDescent="0.3">
      <c r="A71" s="74"/>
      <c r="B71" s="58"/>
      <c r="C71" s="119">
        <v>1</v>
      </c>
      <c r="D71" s="126"/>
      <c r="E71" s="119" t="s">
        <v>401</v>
      </c>
      <c r="F71" s="128"/>
      <c r="G71" s="128"/>
      <c r="H71" s="120"/>
    </row>
    <row r="72" spans="1:10" x14ac:dyDescent="0.25">
      <c r="A72" s="74"/>
      <c r="B72" s="52"/>
      <c r="C72" s="52"/>
      <c r="D72" s="52"/>
    </row>
    <row r="73" spans="1:10" ht="13.5" thickBot="1" x14ac:dyDescent="0.3">
      <c r="A73" s="73" t="s">
        <v>337</v>
      </c>
    </row>
    <row r="74" spans="1:10" ht="13.5" thickBot="1" x14ac:dyDescent="0.3">
      <c r="A74" s="74"/>
      <c r="B74" s="59" t="s">
        <v>325</v>
      </c>
      <c r="C74" s="131" t="s">
        <v>338</v>
      </c>
      <c r="D74" s="132"/>
      <c r="E74" s="131" t="s">
        <v>327</v>
      </c>
      <c r="F74" s="133"/>
      <c r="G74" s="133"/>
      <c r="H74" s="133"/>
      <c r="I74" s="133"/>
      <c r="J74" s="132"/>
    </row>
    <row r="75" spans="1:10" ht="13.5" thickBot="1" x14ac:dyDescent="0.3">
      <c r="A75" s="74"/>
      <c r="B75" s="60"/>
      <c r="C75" s="129" t="s">
        <v>339</v>
      </c>
      <c r="D75" s="134"/>
      <c r="E75" s="129" t="s">
        <v>340</v>
      </c>
      <c r="F75" s="130"/>
      <c r="G75" s="130"/>
      <c r="H75" s="130"/>
      <c r="I75" s="130"/>
      <c r="J75" s="124"/>
    </row>
    <row r="76" spans="1:10" ht="13.5" thickBot="1" x14ac:dyDescent="0.3">
      <c r="A76" s="74"/>
      <c r="B76" s="56"/>
      <c r="C76" s="117" t="s">
        <v>341</v>
      </c>
      <c r="D76" s="125"/>
      <c r="E76" s="117" t="s">
        <v>342</v>
      </c>
      <c r="F76" s="127"/>
      <c r="G76" s="127"/>
      <c r="H76" s="127"/>
      <c r="I76" s="127"/>
      <c r="J76" s="118"/>
    </row>
    <row r="77" spans="1:10" ht="13.5" thickBot="1" x14ac:dyDescent="0.3">
      <c r="A77" s="74"/>
      <c r="B77" s="57"/>
      <c r="C77" s="117" t="s">
        <v>343</v>
      </c>
      <c r="D77" s="125"/>
      <c r="E77" s="117" t="s">
        <v>344</v>
      </c>
      <c r="F77" s="127"/>
      <c r="G77" s="127"/>
      <c r="H77" s="127"/>
      <c r="I77" s="127"/>
      <c r="J77" s="118"/>
    </row>
    <row r="78" spans="1:10" ht="13.5" thickBot="1" x14ac:dyDescent="0.3">
      <c r="A78" s="74"/>
      <c r="B78" s="58"/>
      <c r="C78" s="119" t="s">
        <v>345</v>
      </c>
      <c r="D78" s="126"/>
      <c r="E78" s="119" t="s">
        <v>346</v>
      </c>
      <c r="F78" s="128"/>
      <c r="G78" s="128"/>
      <c r="H78" s="128"/>
      <c r="I78" s="128"/>
      <c r="J78" s="120"/>
    </row>
    <row r="79" spans="1:10" x14ac:dyDescent="0.25">
      <c r="A79" s="74"/>
    </row>
    <row r="80" spans="1:10" ht="13.5" thickBot="1" x14ac:dyDescent="0.3">
      <c r="A80" s="73" t="s">
        <v>347</v>
      </c>
    </row>
    <row r="81" spans="1:10" ht="13.5" thickBot="1" x14ac:dyDescent="0.3">
      <c r="A81" s="74"/>
      <c r="B81" s="59" t="s">
        <v>325</v>
      </c>
      <c r="C81" s="131" t="s">
        <v>348</v>
      </c>
      <c r="D81" s="132"/>
      <c r="E81" s="131" t="s">
        <v>327</v>
      </c>
      <c r="F81" s="133"/>
      <c r="G81" s="133"/>
      <c r="H81" s="133"/>
      <c r="I81" s="133"/>
      <c r="J81" s="132"/>
    </row>
    <row r="82" spans="1:10" ht="13.5" thickBot="1" x14ac:dyDescent="0.3">
      <c r="A82" s="74"/>
      <c r="B82" s="60"/>
      <c r="C82" s="129" t="s">
        <v>234</v>
      </c>
      <c r="D82" s="134"/>
      <c r="E82" s="129" t="s">
        <v>349</v>
      </c>
      <c r="F82" s="130"/>
      <c r="G82" s="130"/>
      <c r="H82" s="130"/>
      <c r="I82" s="130"/>
      <c r="J82" s="124"/>
    </row>
    <row r="83" spans="1:10" ht="13.5" thickBot="1" x14ac:dyDescent="0.3">
      <c r="A83" s="74"/>
      <c r="B83" s="56"/>
      <c r="C83" s="117" t="s">
        <v>235</v>
      </c>
      <c r="D83" s="125"/>
      <c r="E83" s="117" t="s">
        <v>350</v>
      </c>
      <c r="F83" s="127"/>
      <c r="G83" s="127"/>
      <c r="H83" s="127"/>
      <c r="I83" s="127"/>
      <c r="J83" s="118"/>
    </row>
    <row r="84" spans="1:10" ht="13.5" thickBot="1" x14ac:dyDescent="0.3">
      <c r="A84" s="74"/>
      <c r="B84" s="57"/>
      <c r="C84" s="119" t="s">
        <v>240</v>
      </c>
      <c r="D84" s="126"/>
      <c r="E84" s="119" t="s">
        <v>351</v>
      </c>
      <c r="F84" s="128"/>
      <c r="G84" s="128"/>
      <c r="H84" s="128"/>
      <c r="I84" s="128"/>
      <c r="J84" s="120"/>
    </row>
    <row r="85" spans="1:10" x14ac:dyDescent="0.25">
      <c r="A85" s="74"/>
    </row>
    <row r="86" spans="1:10" ht="13.5" thickBot="1" x14ac:dyDescent="0.3">
      <c r="A86" s="73" t="s">
        <v>352</v>
      </c>
    </row>
    <row r="87" spans="1:10" ht="13.5" thickBot="1" x14ac:dyDescent="0.3">
      <c r="A87" s="74"/>
      <c r="B87" s="59" t="s">
        <v>325</v>
      </c>
      <c r="C87" s="131" t="s">
        <v>353</v>
      </c>
      <c r="D87" s="132"/>
      <c r="E87" s="131" t="s">
        <v>327</v>
      </c>
      <c r="F87" s="133"/>
      <c r="G87" s="133"/>
      <c r="H87" s="133"/>
      <c r="I87" s="133"/>
      <c r="J87" s="132"/>
    </row>
    <row r="88" spans="1:10" x14ac:dyDescent="0.25">
      <c r="A88" s="74"/>
      <c r="B88" s="61"/>
      <c r="C88" s="129" t="s">
        <v>354</v>
      </c>
      <c r="D88" s="134"/>
      <c r="E88" s="129" t="s">
        <v>355</v>
      </c>
      <c r="F88" s="130"/>
      <c r="G88" s="130"/>
      <c r="H88" s="130"/>
      <c r="I88" s="130"/>
      <c r="J88" s="124"/>
    </row>
    <row r="89" spans="1:10" x14ac:dyDescent="0.25">
      <c r="A89" s="74"/>
      <c r="B89" s="62"/>
      <c r="C89" s="117" t="s">
        <v>356</v>
      </c>
      <c r="D89" s="125"/>
      <c r="E89" s="117" t="s">
        <v>357</v>
      </c>
      <c r="F89" s="127"/>
      <c r="G89" s="127"/>
      <c r="H89" s="127"/>
      <c r="I89" s="127"/>
      <c r="J89" s="118"/>
    </row>
    <row r="90" spans="1:10" x14ac:dyDescent="0.25">
      <c r="A90" s="74"/>
      <c r="B90" s="63"/>
      <c r="C90" s="117" t="s">
        <v>358</v>
      </c>
      <c r="D90" s="125"/>
      <c r="E90" s="117" t="s">
        <v>359</v>
      </c>
      <c r="F90" s="127"/>
      <c r="G90" s="127"/>
      <c r="H90" s="127"/>
      <c r="I90" s="127"/>
      <c r="J90" s="118"/>
    </row>
    <row r="91" spans="1:10" x14ac:dyDescent="0.25">
      <c r="A91" s="74"/>
      <c r="B91" s="64"/>
      <c r="C91" s="117" t="s">
        <v>360</v>
      </c>
      <c r="D91" s="125"/>
      <c r="E91" s="117" t="s">
        <v>361</v>
      </c>
      <c r="F91" s="127"/>
      <c r="G91" s="127"/>
      <c r="H91" s="127"/>
      <c r="I91" s="127"/>
      <c r="J91" s="118"/>
    </row>
    <row r="92" spans="1:10" x14ac:dyDescent="0.25">
      <c r="A92" s="74"/>
      <c r="B92" s="65"/>
      <c r="C92" s="117" t="s">
        <v>362</v>
      </c>
      <c r="D92" s="125"/>
      <c r="E92" s="117" t="s">
        <v>363</v>
      </c>
      <c r="F92" s="127"/>
      <c r="G92" s="127"/>
      <c r="H92" s="127"/>
      <c r="I92" s="127"/>
      <c r="J92" s="118"/>
    </row>
    <row r="93" spans="1:10" ht="13.5" thickBot="1" x14ac:dyDescent="0.3">
      <c r="A93" s="74"/>
      <c r="B93" s="66"/>
      <c r="C93" s="119" t="s">
        <v>364</v>
      </c>
      <c r="D93" s="126"/>
      <c r="E93" s="119" t="s">
        <v>365</v>
      </c>
      <c r="F93" s="128"/>
      <c r="G93" s="128"/>
      <c r="H93" s="128"/>
      <c r="I93" s="128"/>
      <c r="J93" s="120"/>
    </row>
    <row r="94" spans="1:10" x14ac:dyDescent="0.25">
      <c r="A94" s="74"/>
    </row>
    <row r="95" spans="1:10" ht="13.5" thickBot="1" x14ac:dyDescent="0.3">
      <c r="A95" s="73" t="s">
        <v>366</v>
      </c>
    </row>
    <row r="96" spans="1:10" ht="13.5" thickBot="1" x14ac:dyDescent="0.3">
      <c r="B96" s="54" t="s">
        <v>325</v>
      </c>
      <c r="C96" s="123" t="s">
        <v>327</v>
      </c>
      <c r="D96" s="124"/>
    </row>
    <row r="97" spans="2:4" ht="13.5" thickBot="1" x14ac:dyDescent="0.3">
      <c r="B97" s="60"/>
      <c r="C97" s="117" t="s">
        <v>242</v>
      </c>
      <c r="D97" s="118"/>
    </row>
    <row r="98" spans="2:4" ht="13.5" thickBot="1" x14ac:dyDescent="0.3">
      <c r="B98" s="67"/>
      <c r="C98" s="117" t="s">
        <v>243</v>
      </c>
      <c r="D98" s="118"/>
    </row>
    <row r="99" spans="2:4" ht="13.5" thickBot="1" x14ac:dyDescent="0.3">
      <c r="B99" s="56"/>
      <c r="C99" s="117" t="s">
        <v>244</v>
      </c>
      <c r="D99" s="118"/>
    </row>
    <row r="100" spans="2:4" ht="13.5" thickBot="1" x14ac:dyDescent="0.3">
      <c r="B100" s="57"/>
      <c r="C100" s="117" t="s">
        <v>245</v>
      </c>
      <c r="D100" s="118"/>
    </row>
    <row r="101" spans="2:4" ht="13.5" thickBot="1" x14ac:dyDescent="0.3">
      <c r="B101" s="58"/>
      <c r="C101" s="119" t="s">
        <v>246</v>
      </c>
      <c r="D101" s="120"/>
    </row>
  </sheetData>
  <mergeCells count="60">
    <mergeCell ref="C59:D59"/>
    <mergeCell ref="E59:H59"/>
    <mergeCell ref="C60:D60"/>
    <mergeCell ref="E60:H60"/>
    <mergeCell ref="C61:D61"/>
    <mergeCell ref="E61:H61"/>
    <mergeCell ref="C62:D62"/>
    <mergeCell ref="E62:H62"/>
    <mergeCell ref="C63:D63"/>
    <mergeCell ref="E63:H63"/>
    <mergeCell ref="C66:D66"/>
    <mergeCell ref="E66:H66"/>
    <mergeCell ref="C67:D67"/>
    <mergeCell ref="E67:H67"/>
    <mergeCell ref="C69:D69"/>
    <mergeCell ref="E69:H69"/>
    <mergeCell ref="C70:D70"/>
    <mergeCell ref="E70:H70"/>
    <mergeCell ref="E68:H68"/>
    <mergeCell ref="E71:H71"/>
    <mergeCell ref="C74:D74"/>
    <mergeCell ref="E74:J74"/>
    <mergeCell ref="C75:D75"/>
    <mergeCell ref="E75:J75"/>
    <mergeCell ref="E76:J76"/>
    <mergeCell ref="C77:D77"/>
    <mergeCell ref="E77:J77"/>
    <mergeCell ref="C78:D78"/>
    <mergeCell ref="E78:J78"/>
    <mergeCell ref="E88:J88"/>
    <mergeCell ref="C81:D81"/>
    <mergeCell ref="E81:J81"/>
    <mergeCell ref="C82:D82"/>
    <mergeCell ref="E82:J82"/>
    <mergeCell ref="C83:D83"/>
    <mergeCell ref="E83:J83"/>
    <mergeCell ref="C84:D84"/>
    <mergeCell ref="E84:J84"/>
    <mergeCell ref="C87:D87"/>
    <mergeCell ref="E87:J87"/>
    <mergeCell ref="C88:D88"/>
    <mergeCell ref="E92:J92"/>
    <mergeCell ref="C93:D93"/>
    <mergeCell ref="E93:J93"/>
    <mergeCell ref="C89:D89"/>
    <mergeCell ref="E89:J89"/>
    <mergeCell ref="C90:D90"/>
    <mergeCell ref="E90:J90"/>
    <mergeCell ref="C91:D91"/>
    <mergeCell ref="E91:J91"/>
    <mergeCell ref="C98:D98"/>
    <mergeCell ref="C99:D99"/>
    <mergeCell ref="C100:D100"/>
    <mergeCell ref="C101:D101"/>
    <mergeCell ref="C68:D68"/>
    <mergeCell ref="C96:D96"/>
    <mergeCell ref="C97:D97"/>
    <mergeCell ref="C76:D76"/>
    <mergeCell ref="C71:D71"/>
    <mergeCell ref="C92:D92"/>
  </mergeCells>
  <conditionalFormatting sqref="AL9:AL13 AL51:AL55 AL45:AL49 AL39:AL43 AL33:AL37 AL27:AL31 AL21:AL25 AL15:AL19">
    <cfRule type="cellIs" dxfId="386" priority="136" operator="lessThan">
      <formula>0.001</formula>
    </cfRule>
    <cfRule type="cellIs" dxfId="385" priority="137" operator="between">
      <formula>0.001</formula>
      <formula>5.99</formula>
    </cfRule>
    <cfRule type="cellIs" dxfId="384" priority="138" operator="between">
      <formula>6</formula>
      <formula>9.99</formula>
    </cfRule>
    <cfRule type="cellIs" dxfId="383" priority="139" operator="between">
      <formula>10</formula>
      <formula>14.99</formula>
    </cfRule>
    <cfRule type="cellIs" dxfId="382" priority="140" operator="greaterThanOrEqual">
      <formula>15</formula>
    </cfRule>
  </conditionalFormatting>
  <conditionalFormatting sqref="P9:P13 P51:P55 P45:P49 P39:P43 P33:P37 P27:P31 P21:P25 P15:P19">
    <cfRule type="cellIs" dxfId="381" priority="131" operator="lessThan">
      <formula>0.001</formula>
    </cfRule>
    <cfRule type="cellIs" dxfId="380" priority="132" operator="between">
      <formula>0.001</formula>
      <formula>5.99</formula>
    </cfRule>
    <cfRule type="cellIs" dxfId="379" priority="133" operator="between">
      <formula>6</formula>
      <formula>9.99</formula>
    </cfRule>
    <cfRule type="cellIs" dxfId="378" priority="134" operator="between">
      <formula>10</formula>
      <formula>14.99</formula>
    </cfRule>
    <cfRule type="cellIs" dxfId="377" priority="135" operator="greaterThanOrEqual">
      <formula>15</formula>
    </cfRule>
  </conditionalFormatting>
  <conditionalFormatting sqref="AZ9:AZ13 AZ51:AZ55 AZ45:AZ49 AZ39:AZ43 AZ33:AZ37 AZ27:AZ31 AZ21:AZ25 AZ15:AZ19">
    <cfRule type="cellIs" dxfId="376" priority="127" operator="equal">
      <formula>3</formula>
    </cfRule>
    <cfRule type="cellIs" dxfId="375" priority="128" operator="equal">
      <formula>2</formula>
    </cfRule>
    <cfRule type="cellIs" dxfId="374" priority="129" operator="equal">
      <formula>1</formula>
    </cfRule>
    <cfRule type="cellIs" dxfId="373" priority="130" operator="between">
      <formula>4</formula>
      <formula>8</formula>
    </cfRule>
  </conditionalFormatting>
  <conditionalFormatting sqref="BB9:BE9">
    <cfRule type="containsText" dxfId="372" priority="122" operator="containsText" text="Complete">
      <formula>NOT(ISERROR(SEARCH("Complete",BB9)))</formula>
    </cfRule>
    <cfRule type="containsText" dxfId="371" priority="123" operator="containsText" text="Strong">
      <formula>NOT(ISERROR(SEARCH("Strong",BB9)))</formula>
    </cfRule>
    <cfRule type="containsText" dxfId="370" priority="124" operator="containsText" text="Moderate">
      <formula>NOT(ISERROR(SEARCH("Moderate",BB9)))</formula>
    </cfRule>
    <cfRule type="containsText" dxfId="369" priority="125" operator="containsText" text="Slight">
      <formula>NOT(ISERROR(SEARCH("Slight",BB9)))</formula>
    </cfRule>
    <cfRule type="containsText" dxfId="368" priority="126" operator="containsText" text="Nil">
      <formula>NOT(ISERROR(SEARCH("Nil",BB9)))</formula>
    </cfRule>
  </conditionalFormatting>
  <conditionalFormatting sqref="BB10:BE13 BB51:BE55 BB45:BE49 BB39:BE43 BB33:BE37 BB27:BE31 BB21:BE25 BB15:BE19">
    <cfRule type="containsText" dxfId="367" priority="117" operator="containsText" text="Complete">
      <formula>NOT(ISERROR(SEARCH("Complete",BB10)))</formula>
    </cfRule>
    <cfRule type="containsText" dxfId="366" priority="118" operator="containsText" text="Strong">
      <formula>NOT(ISERROR(SEARCH("Strong",BB10)))</formula>
    </cfRule>
    <cfRule type="containsText" dxfId="365" priority="119" operator="containsText" text="Moderate">
      <formula>NOT(ISERROR(SEARCH("Moderate",BB10)))</formula>
    </cfRule>
    <cfRule type="containsText" dxfId="364" priority="120" operator="containsText" text="Slight">
      <formula>NOT(ISERROR(SEARCH("Slight",BB10)))</formula>
    </cfRule>
    <cfRule type="containsText" dxfId="363" priority="121" operator="containsText" text="Nil">
      <formula>NOT(ISERROR(SEARCH("Nil",BB10)))</formula>
    </cfRule>
  </conditionalFormatting>
  <conditionalFormatting sqref="R9">
    <cfRule type="containsText" dxfId="362" priority="108" operator="containsText" text="Complete">
      <formula>NOT(ISERROR(SEARCH("Complete",R9)))</formula>
    </cfRule>
    <cfRule type="containsText" dxfId="361" priority="109" operator="containsText" text="Strong">
      <formula>NOT(ISERROR(SEARCH("Strong",R9)))</formula>
    </cfRule>
    <cfRule type="containsText" dxfId="360" priority="110" operator="containsText" text="Moderate">
      <formula>NOT(ISERROR(SEARCH("Moderate",R9)))</formula>
    </cfRule>
    <cfRule type="containsText" dxfId="359" priority="111" operator="containsText" text="Slight">
      <formula>NOT(ISERROR(SEARCH("Slight",R9)))</formula>
    </cfRule>
    <cfRule type="containsText" dxfId="358" priority="112" operator="containsText" text="Nil">
      <formula>NOT(ISERROR(SEARCH("Nil",R9)))</formula>
    </cfRule>
  </conditionalFormatting>
  <conditionalFormatting sqref="R10:R13 R51:R55 R45:R49 R39:R43 R33:R37 R27:R31 R21:R25 R15:R19">
    <cfRule type="containsText" dxfId="357" priority="103" operator="containsText" text="Complete">
      <formula>NOT(ISERROR(SEARCH("Complete",R10)))</formula>
    </cfRule>
    <cfRule type="containsText" dxfId="356" priority="104" operator="containsText" text="Strong">
      <formula>NOT(ISERROR(SEARCH("Strong",R10)))</formula>
    </cfRule>
    <cfRule type="containsText" dxfId="355" priority="105" operator="containsText" text="Moderate">
      <formula>NOT(ISERROR(SEARCH("Moderate",R10)))</formula>
    </cfRule>
    <cfRule type="containsText" dxfId="354" priority="106" operator="containsText" text="Slight">
      <formula>NOT(ISERROR(SEARCH("Slight",R10)))</formula>
    </cfRule>
    <cfRule type="containsText" dxfId="353" priority="107" operator="containsText" text="Nil">
      <formula>NOT(ISERROR(SEARCH("Nil",R10)))</formula>
    </cfRule>
  </conditionalFormatting>
  <conditionalFormatting sqref="AX9:AX13 AX51:AX55 AX45:AX49 AX39:AX43 AX33:AX37 AX27:AX31 AX21:AX25 AX15:AX19">
    <cfRule type="cellIs" dxfId="352" priority="99" operator="between">
      <formula>0</formula>
      <formula>4</formula>
    </cfRule>
    <cfRule type="cellIs" dxfId="351" priority="100" operator="between">
      <formula>13</formula>
      <formula>16</formula>
    </cfRule>
    <cfRule type="cellIs" dxfId="350" priority="101" operator="between">
      <formula>9</formula>
      <formula>12</formula>
    </cfRule>
    <cfRule type="cellIs" dxfId="349" priority="102" operator="between">
      <formula>5</formula>
      <formula>8</formula>
    </cfRule>
  </conditionalFormatting>
  <conditionalFormatting sqref="AY9:AY13 AY51:AY55 AY45:AY49 AY39:AY43 AY33:AY37 AY27:AY31 AY21:AY25 AY15:AY19">
    <cfRule type="containsText" dxfId="348" priority="96" operator="containsText" text="Considerable">
      <formula>NOT(ISERROR(SEARCH("Considerable",AY9)))</formula>
    </cfRule>
    <cfRule type="containsText" dxfId="347" priority="97" operator="containsText" text="Partial">
      <formula>NOT(ISERROR(SEARCH("Partial",AY9)))</formula>
    </cfRule>
    <cfRule type="containsText" dxfId="346" priority="98" operator="containsText" text="Water Stable">
      <formula>NOT(ISERROR(SEARCH("Water Stable",AY9)))</formula>
    </cfRule>
  </conditionalFormatting>
  <conditionalFormatting sqref="S9:S13 S51:S55 S45:S49 S39:S43 S33:S37 S27:S31 S21:S25 S15:S19">
    <cfRule type="cellIs" dxfId="345" priority="92" operator="between">
      <formula>0</formula>
      <formula>4</formula>
    </cfRule>
    <cfRule type="cellIs" dxfId="344" priority="93" operator="between">
      <formula>13</formula>
      <formula>16</formula>
    </cfRule>
    <cfRule type="cellIs" dxfId="343" priority="94" operator="between">
      <formula>9</formula>
      <formula>12</formula>
    </cfRule>
    <cfRule type="cellIs" dxfId="342" priority="95" operator="between">
      <formula>5</formula>
      <formula>8</formula>
    </cfRule>
  </conditionalFormatting>
  <conditionalFormatting sqref="T9:T13 T51:T55 T45:T49 T39:T43 T33:T37 T27:T31 T21:T25 T15:T19">
    <cfRule type="containsText" dxfId="341" priority="89" operator="containsText" text="Considerable">
      <formula>NOT(ISERROR(SEARCH("Considerable",T9)))</formula>
    </cfRule>
    <cfRule type="containsText" dxfId="340" priority="90" operator="containsText" text="Partial">
      <formula>NOT(ISERROR(SEARCH("Partial",T9)))</formula>
    </cfRule>
    <cfRule type="containsText" dxfId="339" priority="91" operator="containsText" text="Water Stable">
      <formula>NOT(ISERROR(SEARCH("Water Stable",T9)))</formula>
    </cfRule>
  </conditionalFormatting>
  <conditionalFormatting sqref="AS9">
    <cfRule type="cellIs" dxfId="338" priority="83" operator="greaterThanOrEqual">
      <formula>4</formula>
    </cfRule>
    <cfRule type="cellIs" dxfId="337" priority="84" operator="between">
      <formula>3</formula>
      <formula>3.99</formula>
    </cfRule>
    <cfRule type="cellIs" dxfId="336" priority="85" operator="between">
      <formula>2</formula>
      <formula>2.99</formula>
    </cfRule>
    <cfRule type="cellIs" dxfId="335" priority="86" operator="between">
      <formula>1</formula>
      <formula>1.99</formula>
    </cfRule>
    <cfRule type="cellIs" dxfId="334" priority="87" operator="between">
      <formula>0.5</formula>
      <formula>0.99</formula>
    </cfRule>
    <cfRule type="cellIs" dxfId="333" priority="88" operator="lessThan">
      <formula>0.49</formula>
    </cfRule>
  </conditionalFormatting>
  <conditionalFormatting sqref="AS15">
    <cfRule type="cellIs" dxfId="332" priority="77" operator="greaterThanOrEqual">
      <formula>4</formula>
    </cfRule>
    <cfRule type="cellIs" dxfId="331" priority="78" operator="between">
      <formula>3</formula>
      <formula>3.99</formula>
    </cfRule>
    <cfRule type="cellIs" dxfId="330" priority="79" operator="between">
      <formula>2</formula>
      <formula>2.99</formula>
    </cfRule>
    <cfRule type="cellIs" dxfId="329" priority="80" operator="between">
      <formula>1</formula>
      <formula>1.99</formula>
    </cfRule>
    <cfRule type="cellIs" dxfId="328" priority="81" operator="between">
      <formula>0.5</formula>
      <formula>0.99</formula>
    </cfRule>
    <cfRule type="cellIs" dxfId="327" priority="82" operator="lessThan">
      <formula>0.49</formula>
    </cfRule>
  </conditionalFormatting>
  <conditionalFormatting sqref="AS21">
    <cfRule type="cellIs" dxfId="326" priority="71" operator="greaterThanOrEqual">
      <formula>4</formula>
    </cfRule>
    <cfRule type="cellIs" dxfId="325" priority="72" operator="between">
      <formula>3</formula>
      <formula>3.99</formula>
    </cfRule>
    <cfRule type="cellIs" dxfId="324" priority="73" operator="between">
      <formula>2</formula>
      <formula>2.99</formula>
    </cfRule>
    <cfRule type="cellIs" dxfId="323" priority="74" operator="between">
      <formula>1</formula>
      <formula>1.99</formula>
    </cfRule>
    <cfRule type="cellIs" dxfId="322" priority="75" operator="between">
      <formula>0.5</formula>
      <formula>0.99</formula>
    </cfRule>
    <cfRule type="cellIs" dxfId="321" priority="76" operator="lessThan">
      <formula>0.49</formula>
    </cfRule>
  </conditionalFormatting>
  <conditionalFormatting sqref="AS27">
    <cfRule type="cellIs" dxfId="320" priority="65" operator="greaterThanOrEqual">
      <formula>4</formula>
    </cfRule>
    <cfRule type="cellIs" dxfId="319" priority="66" operator="between">
      <formula>3</formula>
      <formula>3.99</formula>
    </cfRule>
    <cfRule type="cellIs" dxfId="318" priority="67" operator="between">
      <formula>2</formula>
      <formula>2.99</formula>
    </cfRule>
    <cfRule type="cellIs" dxfId="317" priority="68" operator="between">
      <formula>1</formula>
      <formula>1.99</formula>
    </cfRule>
    <cfRule type="cellIs" dxfId="316" priority="69" operator="between">
      <formula>0.5</formula>
      <formula>0.99</formula>
    </cfRule>
    <cfRule type="cellIs" dxfId="315" priority="70" operator="lessThan">
      <formula>0.49</formula>
    </cfRule>
  </conditionalFormatting>
  <conditionalFormatting sqref="AS33">
    <cfRule type="cellIs" dxfId="314" priority="59" operator="greaterThanOrEqual">
      <formula>4</formula>
    </cfRule>
    <cfRule type="cellIs" dxfId="313" priority="60" operator="between">
      <formula>3</formula>
      <formula>3.99</formula>
    </cfRule>
    <cfRule type="cellIs" dxfId="312" priority="61" operator="between">
      <formula>2</formula>
      <formula>2.99</formula>
    </cfRule>
    <cfRule type="cellIs" dxfId="311" priority="62" operator="between">
      <formula>1</formula>
      <formula>1.99</formula>
    </cfRule>
    <cfRule type="cellIs" dxfId="310" priority="63" operator="between">
      <formula>0.5</formula>
      <formula>0.99</formula>
    </cfRule>
    <cfRule type="cellIs" dxfId="309" priority="64" operator="lessThan">
      <formula>0.49</formula>
    </cfRule>
  </conditionalFormatting>
  <conditionalFormatting sqref="AS39">
    <cfRule type="cellIs" dxfId="308" priority="53" operator="greaterThanOrEqual">
      <formula>4</formula>
    </cfRule>
    <cfRule type="cellIs" dxfId="307" priority="54" operator="between">
      <formula>3</formula>
      <formula>3.99</formula>
    </cfRule>
    <cfRule type="cellIs" dxfId="306" priority="55" operator="between">
      <formula>2</formula>
      <formula>2.99</formula>
    </cfRule>
    <cfRule type="cellIs" dxfId="305" priority="56" operator="between">
      <formula>1</formula>
      <formula>1.99</formula>
    </cfRule>
    <cfRule type="cellIs" dxfId="304" priority="57" operator="between">
      <formula>0.5</formula>
      <formula>0.99</formula>
    </cfRule>
    <cfRule type="cellIs" dxfId="303" priority="58" operator="lessThan">
      <formula>0.49</formula>
    </cfRule>
  </conditionalFormatting>
  <conditionalFormatting sqref="AS45">
    <cfRule type="cellIs" dxfId="302" priority="47" operator="greaterThanOrEqual">
      <formula>4</formula>
    </cfRule>
    <cfRule type="cellIs" dxfId="301" priority="48" operator="between">
      <formula>3</formula>
      <formula>3.99</formula>
    </cfRule>
    <cfRule type="cellIs" dxfId="300" priority="49" operator="between">
      <formula>2</formula>
      <formula>2.99</formula>
    </cfRule>
    <cfRule type="cellIs" dxfId="299" priority="50" operator="between">
      <formula>1</formula>
      <formula>1.99</formula>
    </cfRule>
    <cfRule type="cellIs" dxfId="298" priority="51" operator="between">
      <formula>0.5</formula>
      <formula>0.99</formula>
    </cfRule>
    <cfRule type="cellIs" dxfId="297" priority="52" operator="lessThan">
      <formula>0.49</formula>
    </cfRule>
  </conditionalFormatting>
  <conditionalFormatting sqref="AS51">
    <cfRule type="cellIs" dxfId="296" priority="41" operator="greaterThanOrEqual">
      <formula>4</formula>
    </cfRule>
    <cfRule type="cellIs" dxfId="295" priority="42" operator="between">
      <formula>3</formula>
      <formula>3.99</formula>
    </cfRule>
    <cfRule type="cellIs" dxfId="294" priority="43" operator="between">
      <formula>2</formula>
      <formula>2.99</formula>
    </cfRule>
    <cfRule type="cellIs" dxfId="293" priority="44" operator="between">
      <formula>1</formula>
      <formula>1.99</formula>
    </cfRule>
    <cfRule type="cellIs" dxfId="292" priority="45" operator="between">
      <formula>0.5</formula>
      <formula>0.99</formula>
    </cfRule>
    <cfRule type="cellIs" dxfId="291" priority="46" operator="lessThan">
      <formula>0.49</formula>
    </cfRule>
  </conditionalFormatting>
  <conditionalFormatting sqref="Q9:Q13">
    <cfRule type="cellIs" dxfId="290" priority="36" operator="between">
      <formula>7</formula>
      <formula>8</formula>
    </cfRule>
    <cfRule type="cellIs" dxfId="289" priority="37" operator="equal">
      <formula>3</formula>
    </cfRule>
    <cfRule type="cellIs" dxfId="288" priority="38" operator="equal">
      <formula>2</formula>
    </cfRule>
    <cfRule type="cellIs" dxfId="287" priority="39" operator="equal">
      <formula>1</formula>
    </cfRule>
    <cfRule type="cellIs" dxfId="286" priority="40" operator="between">
      <formula>4</formula>
      <formula>6</formula>
    </cfRule>
  </conditionalFormatting>
  <conditionalFormatting sqref="Q15:Q19">
    <cfRule type="cellIs" dxfId="285" priority="31" operator="between">
      <formula>7</formula>
      <formula>8</formula>
    </cfRule>
    <cfRule type="cellIs" dxfId="284" priority="32" operator="equal">
      <formula>3</formula>
    </cfRule>
    <cfRule type="cellIs" dxfId="283" priority="33" operator="equal">
      <formula>2</formula>
    </cfRule>
    <cfRule type="cellIs" dxfId="282" priority="34" operator="equal">
      <formula>1</formula>
    </cfRule>
    <cfRule type="cellIs" dxfId="281" priority="35" operator="between">
      <formula>4</formula>
      <formula>6</formula>
    </cfRule>
  </conditionalFormatting>
  <conditionalFormatting sqref="Q21:Q25">
    <cfRule type="cellIs" dxfId="280" priority="26" operator="between">
      <formula>7</formula>
      <formula>8</formula>
    </cfRule>
    <cfRule type="cellIs" dxfId="279" priority="27" operator="equal">
      <formula>3</formula>
    </cfRule>
    <cfRule type="cellIs" dxfId="278" priority="28" operator="equal">
      <formula>2</formula>
    </cfRule>
    <cfRule type="cellIs" dxfId="277" priority="29" operator="equal">
      <formula>1</formula>
    </cfRule>
    <cfRule type="cellIs" dxfId="276" priority="30" operator="between">
      <formula>4</formula>
      <formula>6</formula>
    </cfRule>
  </conditionalFormatting>
  <conditionalFormatting sqref="Q27:Q31">
    <cfRule type="cellIs" dxfId="275" priority="21" operator="between">
      <formula>7</formula>
      <formula>8</formula>
    </cfRule>
    <cfRule type="cellIs" dxfId="274" priority="22" operator="equal">
      <formula>3</formula>
    </cfRule>
    <cfRule type="cellIs" dxfId="273" priority="23" operator="equal">
      <formula>2</formula>
    </cfRule>
    <cfRule type="cellIs" dxfId="272" priority="24" operator="equal">
      <formula>1</formula>
    </cfRule>
    <cfRule type="cellIs" dxfId="271" priority="25" operator="between">
      <formula>4</formula>
      <formula>6</formula>
    </cfRule>
  </conditionalFormatting>
  <conditionalFormatting sqref="Q33:Q37">
    <cfRule type="cellIs" dxfId="270" priority="16" operator="between">
      <formula>7</formula>
      <formula>8</formula>
    </cfRule>
    <cfRule type="cellIs" dxfId="269" priority="17" operator="equal">
      <formula>3</formula>
    </cfRule>
    <cfRule type="cellIs" dxfId="268" priority="18" operator="equal">
      <formula>2</formula>
    </cfRule>
    <cfRule type="cellIs" dxfId="267" priority="19" operator="equal">
      <formula>1</formula>
    </cfRule>
    <cfRule type="cellIs" dxfId="266" priority="20" operator="between">
      <formula>4</formula>
      <formula>6</formula>
    </cfRule>
  </conditionalFormatting>
  <conditionalFormatting sqref="Q39:Q43">
    <cfRule type="cellIs" dxfId="265" priority="11" operator="between">
      <formula>7</formula>
      <formula>8</formula>
    </cfRule>
    <cfRule type="cellIs" dxfId="264" priority="12" operator="equal">
      <formula>3</formula>
    </cfRule>
    <cfRule type="cellIs" dxfId="263" priority="13" operator="equal">
      <formula>2</formula>
    </cfRule>
    <cfRule type="cellIs" dxfId="262" priority="14" operator="equal">
      <formula>1</formula>
    </cfRule>
    <cfRule type="cellIs" dxfId="261" priority="15" operator="between">
      <formula>4</formula>
      <formula>6</formula>
    </cfRule>
  </conditionalFormatting>
  <conditionalFormatting sqref="Q45:Q49">
    <cfRule type="cellIs" dxfId="260" priority="6" operator="between">
      <formula>7</formula>
      <formula>8</formula>
    </cfRule>
    <cfRule type="cellIs" dxfId="259" priority="7" operator="equal">
      <formula>3</formula>
    </cfRule>
    <cfRule type="cellIs" dxfId="258" priority="8" operator="equal">
      <formula>2</formula>
    </cfRule>
    <cfRule type="cellIs" dxfId="257" priority="9" operator="equal">
      <formula>1</formula>
    </cfRule>
    <cfRule type="cellIs" dxfId="256" priority="10" operator="between">
      <formula>4</formula>
      <formula>6</formula>
    </cfRule>
  </conditionalFormatting>
  <conditionalFormatting sqref="Q51:Q55">
    <cfRule type="cellIs" dxfId="255" priority="1" operator="between">
      <formula>7</formula>
      <formula>8</formula>
    </cfRule>
    <cfRule type="cellIs" dxfId="254" priority="2" operator="equal">
      <formula>3</formula>
    </cfRule>
    <cfRule type="cellIs" dxfId="253" priority="3" operator="equal">
      <formula>2</formula>
    </cfRule>
    <cfRule type="cellIs" dxfId="252" priority="4" operator="equal">
      <formula>1</formula>
    </cfRule>
    <cfRule type="cellIs" dxfId="251" priority="5" operator="between">
      <formula>4</formula>
      <formula>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1FE5-45F4-4FDC-9193-57F8047C2C20}">
  <dimension ref="A1:BL111"/>
  <sheetViews>
    <sheetView topLeftCell="A17" zoomScale="85" zoomScaleNormal="85" workbookViewId="0">
      <selection activeCell="G25" sqref="G25"/>
    </sheetView>
  </sheetViews>
  <sheetFormatPr defaultRowHeight="12.75" x14ac:dyDescent="0.25"/>
  <cols>
    <col min="1" max="2" width="12.85546875" style="1" customWidth="1"/>
    <col min="3" max="3" width="18" style="1" customWidth="1"/>
    <col min="4" max="5" width="9.140625" style="1"/>
    <col min="6" max="6" width="10" style="1" customWidth="1"/>
    <col min="7" max="7" width="11.5703125" style="1" customWidth="1"/>
    <col min="8" max="8" width="13.28515625" style="1" customWidth="1"/>
    <col min="9" max="9" width="11.42578125" style="1" customWidth="1"/>
    <col min="10" max="10" width="24.5703125" style="1" customWidth="1"/>
    <col min="11" max="11" width="23.5703125" style="1" customWidth="1"/>
    <col min="12" max="12" width="10.7109375" style="1" customWidth="1"/>
    <col min="13" max="13" width="9.140625" style="1"/>
    <col min="14" max="14" width="11.140625" style="1" customWidth="1"/>
    <col min="15" max="17" width="9.140625" style="1"/>
    <col min="18" max="18" width="17.5703125" style="1" customWidth="1"/>
    <col min="19" max="19" width="12.140625" style="1" customWidth="1"/>
    <col min="20" max="20" width="18.7109375" style="1" customWidth="1"/>
    <col min="21" max="21" width="1.7109375" style="1" customWidth="1"/>
    <col min="22" max="26" width="9.140625" style="1"/>
    <col min="27" max="27" width="1.7109375" style="1" customWidth="1"/>
    <col min="28" max="33" width="9.140625" style="1"/>
    <col min="34" max="34" width="1.7109375" style="1" customWidth="1"/>
    <col min="35" max="39" width="9.140625" style="1"/>
    <col min="40" max="40" width="1.7109375" style="1" customWidth="1"/>
    <col min="41" max="41" width="9.140625" style="1"/>
    <col min="42" max="42" width="1.7109375" style="1" customWidth="1"/>
    <col min="43" max="43" width="9.140625" style="1"/>
    <col min="44" max="44" width="1.7109375" style="1" customWidth="1"/>
    <col min="45" max="46" width="9.140625" style="1"/>
    <col min="47" max="47" width="1.7109375" style="1" customWidth="1"/>
    <col min="48" max="48" width="9.140625" style="1"/>
    <col min="49" max="49" width="1.7109375" style="1" customWidth="1"/>
    <col min="50" max="50" width="9.85546875" style="1" customWidth="1"/>
    <col min="51" max="51" width="17.85546875" style="1" customWidth="1"/>
    <col min="52" max="52" width="13.5703125" style="1" customWidth="1"/>
    <col min="53" max="53" width="1.7109375" style="1" customWidth="1"/>
    <col min="54" max="54" width="11.42578125" style="1" customWidth="1"/>
    <col min="55" max="55" width="12.7109375" style="1" customWidth="1"/>
    <col min="56" max="56" width="12.42578125" style="1" customWidth="1"/>
    <col min="57" max="57" width="13.5703125" style="1" customWidth="1"/>
    <col min="58" max="58" width="1.7109375" style="1" customWidth="1"/>
    <col min="59" max="63" width="9.140625" style="1"/>
    <col min="64" max="64" width="20.85546875" style="1" customWidth="1"/>
    <col min="65" max="16384" width="9.140625" style="1"/>
  </cols>
  <sheetData>
    <row r="1" spans="1:64" ht="15.75" x14ac:dyDescent="0.25">
      <c r="A1" s="85" t="s">
        <v>383</v>
      </c>
    </row>
    <row r="2" spans="1:64" ht="15.75" x14ac:dyDescent="0.25">
      <c r="A2" s="85" t="s">
        <v>387</v>
      </c>
    </row>
    <row r="3" spans="1:64" ht="15.75" x14ac:dyDescent="0.25">
      <c r="A3" s="85" t="s">
        <v>384</v>
      </c>
    </row>
    <row r="4" spans="1:64" ht="15.75" x14ac:dyDescent="0.25">
      <c r="A4" s="86"/>
    </row>
    <row r="5" spans="1:64" ht="16.5" thickBot="1" x14ac:dyDescent="0.3">
      <c r="A5" s="86"/>
    </row>
    <row r="6" spans="1:64" ht="63.75" x14ac:dyDescent="0.25">
      <c r="A6" s="3" t="s">
        <v>0</v>
      </c>
      <c r="B6" s="3" t="s">
        <v>265</v>
      </c>
      <c r="C6" s="3" t="s">
        <v>1</v>
      </c>
      <c r="D6" s="3" t="s">
        <v>269</v>
      </c>
      <c r="E6" s="4" t="s">
        <v>270</v>
      </c>
      <c r="F6" s="3" t="s">
        <v>266</v>
      </c>
      <c r="G6" s="3" t="s">
        <v>267</v>
      </c>
      <c r="H6" s="3" t="s">
        <v>268</v>
      </c>
      <c r="I6" s="3" t="s">
        <v>315</v>
      </c>
      <c r="J6" s="3" t="s">
        <v>316</v>
      </c>
      <c r="K6" s="5" t="s">
        <v>272</v>
      </c>
      <c r="L6" s="3" t="s">
        <v>15</v>
      </c>
      <c r="M6" s="3" t="s">
        <v>16</v>
      </c>
      <c r="N6" s="4" t="s">
        <v>17</v>
      </c>
      <c r="O6" s="4" t="s">
        <v>322</v>
      </c>
      <c r="P6" s="4" t="s">
        <v>274</v>
      </c>
      <c r="Q6" s="3" t="s">
        <v>323</v>
      </c>
      <c r="R6" s="3" t="s">
        <v>275</v>
      </c>
      <c r="S6" s="6" t="s">
        <v>55</v>
      </c>
      <c r="T6" s="3" t="s">
        <v>56</v>
      </c>
      <c r="V6" s="3" t="s">
        <v>31</v>
      </c>
      <c r="W6" s="3" t="s">
        <v>33</v>
      </c>
      <c r="X6" s="3" t="s">
        <v>32</v>
      </c>
      <c r="Y6" s="3" t="s">
        <v>34</v>
      </c>
      <c r="Z6" s="3" t="s">
        <v>37</v>
      </c>
      <c r="AB6" s="3" t="s">
        <v>31</v>
      </c>
      <c r="AC6" s="3" t="s">
        <v>33</v>
      </c>
      <c r="AD6" s="3" t="s">
        <v>32</v>
      </c>
      <c r="AE6" s="3" t="s">
        <v>34</v>
      </c>
      <c r="AF6" s="6" t="s">
        <v>37</v>
      </c>
      <c r="AG6" s="3" t="s">
        <v>35</v>
      </c>
      <c r="AI6" s="3" t="s">
        <v>31</v>
      </c>
      <c r="AJ6" s="3" t="s">
        <v>33</v>
      </c>
      <c r="AK6" s="3" t="s">
        <v>32</v>
      </c>
      <c r="AL6" s="4" t="s">
        <v>274</v>
      </c>
      <c r="AM6" s="3" t="s">
        <v>39</v>
      </c>
      <c r="AO6" s="3" t="s">
        <v>276</v>
      </c>
      <c r="AP6" s="7"/>
      <c r="AQ6" s="8" t="s">
        <v>278</v>
      </c>
      <c r="AS6" s="3" t="s">
        <v>47</v>
      </c>
      <c r="AT6" s="3" t="s">
        <v>77</v>
      </c>
      <c r="AV6" s="3" t="s">
        <v>30</v>
      </c>
      <c r="AX6" s="3" t="s">
        <v>55</v>
      </c>
      <c r="AY6" s="3" t="s">
        <v>56</v>
      </c>
      <c r="AZ6" s="3" t="s">
        <v>323</v>
      </c>
      <c r="BB6" s="3" t="s">
        <v>163</v>
      </c>
      <c r="BC6" s="6" t="s">
        <v>164</v>
      </c>
      <c r="BD6" s="3" t="s">
        <v>165</v>
      </c>
      <c r="BE6" s="3" t="s">
        <v>166</v>
      </c>
      <c r="BG6" s="3" t="s">
        <v>59</v>
      </c>
      <c r="BH6" s="3" t="s">
        <v>60</v>
      </c>
      <c r="BI6" s="3" t="s">
        <v>61</v>
      </c>
      <c r="BJ6" s="3" t="s">
        <v>62</v>
      </c>
      <c r="BK6" s="3" t="s">
        <v>408</v>
      </c>
      <c r="BL6" s="3" t="s">
        <v>75</v>
      </c>
    </row>
    <row r="7" spans="1:64" ht="39" thickBot="1" x14ac:dyDescent="0.3">
      <c r="A7" s="9"/>
      <c r="B7" s="9"/>
      <c r="C7" s="9"/>
      <c r="D7" s="9" t="s">
        <v>271</v>
      </c>
      <c r="E7" s="10" t="s">
        <v>271</v>
      </c>
      <c r="F7" s="9"/>
      <c r="G7" s="9"/>
      <c r="H7" s="9"/>
      <c r="I7" s="9"/>
      <c r="J7" s="9"/>
      <c r="K7" s="11" t="s">
        <v>273</v>
      </c>
      <c r="L7" s="9"/>
      <c r="M7" s="9"/>
      <c r="N7" s="10" t="s">
        <v>215</v>
      </c>
      <c r="O7" s="10" t="s">
        <v>215</v>
      </c>
      <c r="P7" s="10" t="s">
        <v>217</v>
      </c>
      <c r="Q7" s="12"/>
      <c r="R7" s="12"/>
      <c r="S7" s="13"/>
      <c r="T7" s="9"/>
      <c r="V7" s="9" t="s">
        <v>216</v>
      </c>
      <c r="W7" s="9" t="s">
        <v>216</v>
      </c>
      <c r="X7" s="9" t="s">
        <v>216</v>
      </c>
      <c r="Y7" s="9" t="s">
        <v>216</v>
      </c>
      <c r="Z7" s="9" t="s">
        <v>216</v>
      </c>
      <c r="AB7" s="9" t="s">
        <v>218</v>
      </c>
      <c r="AC7" s="9" t="s">
        <v>218</v>
      </c>
      <c r="AD7" s="9" t="s">
        <v>218</v>
      </c>
      <c r="AE7" s="9" t="s">
        <v>218</v>
      </c>
      <c r="AF7" s="13" t="s">
        <v>218</v>
      </c>
      <c r="AG7" s="9" t="s">
        <v>218</v>
      </c>
      <c r="AI7" s="9" t="s">
        <v>217</v>
      </c>
      <c r="AJ7" s="9" t="s">
        <v>217</v>
      </c>
      <c r="AK7" s="9" t="s">
        <v>217</v>
      </c>
      <c r="AL7" s="10" t="s">
        <v>217</v>
      </c>
      <c r="AM7" s="9" t="s">
        <v>217</v>
      </c>
      <c r="AO7" s="9"/>
      <c r="AP7" s="7"/>
      <c r="AQ7" s="14" t="s">
        <v>277</v>
      </c>
      <c r="AS7" s="9" t="s">
        <v>217</v>
      </c>
      <c r="AT7" s="9" t="s">
        <v>217</v>
      </c>
      <c r="AV7" s="9" t="s">
        <v>216</v>
      </c>
      <c r="AX7" s="9"/>
      <c r="AY7" s="9"/>
      <c r="AZ7" s="12"/>
      <c r="BB7" s="9"/>
      <c r="BC7" s="13"/>
      <c r="BD7" s="9"/>
      <c r="BE7" s="9"/>
      <c r="BG7" s="9" t="s">
        <v>217</v>
      </c>
      <c r="BH7" s="9" t="s">
        <v>217</v>
      </c>
      <c r="BI7" s="9" t="s">
        <v>217</v>
      </c>
      <c r="BJ7" s="9" t="s">
        <v>217</v>
      </c>
      <c r="BK7" s="9" t="s">
        <v>217</v>
      </c>
      <c r="BL7" s="9"/>
    </row>
    <row r="8" spans="1:64" ht="13.5" thickBot="1" x14ac:dyDescent="0.3"/>
    <row r="9" spans="1:64" x14ac:dyDescent="0.25">
      <c r="A9" s="15">
        <v>130142906</v>
      </c>
      <c r="B9" s="15" t="s">
        <v>307</v>
      </c>
      <c r="C9" s="15" t="s">
        <v>247</v>
      </c>
      <c r="D9" s="15">
        <v>0</v>
      </c>
      <c r="E9" s="15">
        <v>10</v>
      </c>
      <c r="F9" s="15" t="s">
        <v>281</v>
      </c>
      <c r="G9" s="15">
        <v>358693</v>
      </c>
      <c r="H9" s="15">
        <v>5784144</v>
      </c>
      <c r="I9" s="15" t="s">
        <v>317</v>
      </c>
      <c r="J9" s="15" t="s">
        <v>318</v>
      </c>
      <c r="K9" s="18" t="s">
        <v>279</v>
      </c>
      <c r="L9" s="19">
        <v>6.1</v>
      </c>
      <c r="M9" s="19">
        <v>5.2</v>
      </c>
      <c r="N9" s="20">
        <v>0.05</v>
      </c>
      <c r="O9" s="20">
        <f t="shared" ref="O9:O16" si="0">N9*10</f>
        <v>0.5</v>
      </c>
      <c r="P9" s="23">
        <v>2.9</v>
      </c>
      <c r="Q9" s="15">
        <v>7</v>
      </c>
      <c r="R9" s="15" t="s">
        <v>243</v>
      </c>
      <c r="S9" s="15">
        <v>1</v>
      </c>
      <c r="T9" s="15" t="s">
        <v>234</v>
      </c>
      <c r="V9" s="15">
        <f t="shared" ref="V9:V16" si="1">AB9*200</f>
        <v>900</v>
      </c>
      <c r="W9" s="22">
        <f t="shared" ref="W9:W16" si="2">AC9*121</f>
        <v>217.8</v>
      </c>
      <c r="X9" s="22">
        <f t="shared" ref="X9:X16" si="3">AD9*391</f>
        <v>46.92</v>
      </c>
      <c r="Y9" s="22">
        <f t="shared" ref="Y9:Y16" si="4">AE9*230</f>
        <v>43.7</v>
      </c>
      <c r="Z9" s="15">
        <v>9</v>
      </c>
      <c r="AB9" s="15">
        <v>4.5</v>
      </c>
      <c r="AC9" s="15">
        <v>1.8</v>
      </c>
      <c r="AD9" s="15">
        <v>0.12</v>
      </c>
      <c r="AE9" s="15">
        <v>0.19</v>
      </c>
      <c r="AF9" s="15">
        <v>0.1</v>
      </c>
      <c r="AG9" s="15">
        <v>6.6</v>
      </c>
      <c r="AI9" s="15">
        <v>68</v>
      </c>
      <c r="AJ9" s="15">
        <v>28</v>
      </c>
      <c r="AK9" s="19">
        <v>1.8</v>
      </c>
      <c r="AL9" s="23">
        <v>2.9</v>
      </c>
      <c r="AM9" s="19">
        <v>1</v>
      </c>
      <c r="AO9" s="19">
        <v>2.5</v>
      </c>
      <c r="AP9" s="24"/>
      <c r="AQ9" s="19">
        <f t="shared" ref="AQ9:AQ16" si="5">AK9+AL9</f>
        <v>4.7</v>
      </c>
      <c r="AS9" s="19">
        <v>3</v>
      </c>
      <c r="AT9" s="75">
        <v>5.0999999999999996</v>
      </c>
      <c r="AV9" s="15">
        <v>47</v>
      </c>
      <c r="AX9" s="15">
        <v>1</v>
      </c>
      <c r="AY9" s="15" t="s">
        <v>234</v>
      </c>
      <c r="AZ9" s="15">
        <v>7</v>
      </c>
      <c r="BB9" s="15" t="s">
        <v>242</v>
      </c>
      <c r="BC9" s="15" t="s">
        <v>243</v>
      </c>
      <c r="BD9" s="15" t="s">
        <v>243</v>
      </c>
      <c r="BE9" s="15" t="s">
        <v>243</v>
      </c>
      <c r="BG9" s="15">
        <v>26</v>
      </c>
      <c r="BH9" s="15">
        <v>12</v>
      </c>
      <c r="BI9" s="15">
        <v>23</v>
      </c>
      <c r="BJ9" s="16">
        <v>39</v>
      </c>
      <c r="BK9" s="15">
        <f>BI9+BJ9</f>
        <v>62</v>
      </c>
      <c r="BL9" s="17" t="s">
        <v>403</v>
      </c>
    </row>
    <row r="10" spans="1:64" x14ac:dyDescent="0.25">
      <c r="A10" s="27">
        <v>130142911</v>
      </c>
      <c r="B10" s="27" t="s">
        <v>308</v>
      </c>
      <c r="C10" s="27" t="s">
        <v>255</v>
      </c>
      <c r="D10" s="27">
        <v>0</v>
      </c>
      <c r="E10" s="27">
        <v>10</v>
      </c>
      <c r="F10" s="27" t="s">
        <v>281</v>
      </c>
      <c r="G10" s="27">
        <v>359901</v>
      </c>
      <c r="H10" s="27">
        <v>5783959</v>
      </c>
      <c r="I10" s="27" t="s">
        <v>317</v>
      </c>
      <c r="J10" s="27" t="s">
        <v>318</v>
      </c>
      <c r="K10" s="30" t="s">
        <v>279</v>
      </c>
      <c r="L10" s="31">
        <v>5.8</v>
      </c>
      <c r="M10" s="31">
        <v>4.9000000000000004</v>
      </c>
      <c r="N10" s="32">
        <v>7.0000000000000007E-2</v>
      </c>
      <c r="O10" s="32">
        <f t="shared" si="0"/>
        <v>0.70000000000000007</v>
      </c>
      <c r="P10" s="35">
        <v>5</v>
      </c>
      <c r="Q10" s="27">
        <v>7</v>
      </c>
      <c r="R10" s="27" t="s">
        <v>243</v>
      </c>
      <c r="S10" s="27">
        <v>2</v>
      </c>
      <c r="T10" s="27" t="s">
        <v>234</v>
      </c>
      <c r="V10" s="27">
        <f t="shared" si="1"/>
        <v>620</v>
      </c>
      <c r="W10" s="34">
        <f t="shared" si="2"/>
        <v>169.39999999999998</v>
      </c>
      <c r="X10" s="34">
        <f t="shared" si="3"/>
        <v>62.56</v>
      </c>
      <c r="Y10" s="34">
        <f t="shared" si="4"/>
        <v>55.199999999999996</v>
      </c>
      <c r="Z10" s="27">
        <v>9</v>
      </c>
      <c r="AB10" s="27">
        <v>3.1</v>
      </c>
      <c r="AC10" s="27">
        <v>1.4</v>
      </c>
      <c r="AD10" s="27">
        <v>0.16</v>
      </c>
      <c r="AE10" s="27">
        <v>0.24</v>
      </c>
      <c r="AF10" s="27">
        <v>0.1</v>
      </c>
      <c r="AG10" s="27">
        <v>4.9000000000000004</v>
      </c>
      <c r="AI10" s="27">
        <v>63</v>
      </c>
      <c r="AJ10" s="27">
        <v>29</v>
      </c>
      <c r="AK10" s="31">
        <v>3.3</v>
      </c>
      <c r="AL10" s="35">
        <v>5</v>
      </c>
      <c r="AM10" s="31">
        <v>1</v>
      </c>
      <c r="AO10" s="31">
        <v>2.2000000000000002</v>
      </c>
      <c r="AP10" s="24"/>
      <c r="AQ10" s="31">
        <f t="shared" si="5"/>
        <v>8.3000000000000007</v>
      </c>
      <c r="AS10" s="31">
        <v>3.2</v>
      </c>
      <c r="AT10" s="76">
        <v>5.4</v>
      </c>
      <c r="AV10" s="27">
        <v>64</v>
      </c>
      <c r="AX10" s="27">
        <v>2</v>
      </c>
      <c r="AY10" s="27" t="s">
        <v>234</v>
      </c>
      <c r="AZ10" s="27">
        <v>7</v>
      </c>
      <c r="BB10" s="27" t="s">
        <v>242</v>
      </c>
      <c r="BC10" s="27" t="s">
        <v>242</v>
      </c>
      <c r="BD10" s="27" t="s">
        <v>243</v>
      </c>
      <c r="BE10" s="27" t="s">
        <v>243</v>
      </c>
      <c r="BG10" s="27">
        <v>26</v>
      </c>
      <c r="BH10" s="27">
        <v>15</v>
      </c>
      <c r="BI10" s="27">
        <v>11</v>
      </c>
      <c r="BJ10" s="28">
        <v>48</v>
      </c>
      <c r="BK10" s="27">
        <f t="shared" ref="BK10:BK16" si="6">BI10+BJ10</f>
        <v>59</v>
      </c>
      <c r="BL10" s="29" t="s">
        <v>403</v>
      </c>
    </row>
    <row r="11" spans="1:64" x14ac:dyDescent="0.25">
      <c r="A11" s="27">
        <v>130142921</v>
      </c>
      <c r="B11" s="27" t="s">
        <v>309</v>
      </c>
      <c r="C11" s="27" t="s">
        <v>289</v>
      </c>
      <c r="D11" s="27">
        <v>0</v>
      </c>
      <c r="E11" s="27">
        <v>10</v>
      </c>
      <c r="F11" s="27" t="s">
        <v>281</v>
      </c>
      <c r="G11" s="27">
        <v>358698</v>
      </c>
      <c r="H11" s="27">
        <v>5783360</v>
      </c>
      <c r="I11" s="27" t="s">
        <v>317</v>
      </c>
      <c r="J11" s="27" t="s">
        <v>318</v>
      </c>
      <c r="K11" s="30" t="s">
        <v>279</v>
      </c>
      <c r="L11" s="31">
        <v>5.5</v>
      </c>
      <c r="M11" s="31">
        <v>4.7</v>
      </c>
      <c r="N11" s="32">
        <v>0.14000000000000001</v>
      </c>
      <c r="O11" s="32">
        <f t="shared" si="0"/>
        <v>1.4000000000000001</v>
      </c>
      <c r="P11" s="35">
        <v>7.2</v>
      </c>
      <c r="Q11" s="27">
        <v>7</v>
      </c>
      <c r="R11" s="27" t="s">
        <v>244</v>
      </c>
      <c r="S11" s="27">
        <v>4</v>
      </c>
      <c r="T11" s="27" t="s">
        <v>234</v>
      </c>
      <c r="V11" s="27">
        <f t="shared" si="1"/>
        <v>780</v>
      </c>
      <c r="W11" s="34">
        <f t="shared" si="2"/>
        <v>133.10000000000002</v>
      </c>
      <c r="X11" s="34">
        <f t="shared" si="3"/>
        <v>125.12</v>
      </c>
      <c r="Y11" s="34">
        <f t="shared" si="4"/>
        <v>98.899999999999991</v>
      </c>
      <c r="Z11" s="27">
        <v>13</v>
      </c>
      <c r="AB11" s="27">
        <v>3.9</v>
      </c>
      <c r="AC11" s="27">
        <v>1.1000000000000001</v>
      </c>
      <c r="AD11" s="27">
        <v>0.32</v>
      </c>
      <c r="AE11" s="27">
        <v>0.43</v>
      </c>
      <c r="AF11" s="27">
        <v>0.1</v>
      </c>
      <c r="AG11" s="27">
        <v>5.9</v>
      </c>
      <c r="AI11" s="27">
        <v>66</v>
      </c>
      <c r="AJ11" s="27">
        <v>19</v>
      </c>
      <c r="AK11" s="31">
        <v>5.4</v>
      </c>
      <c r="AL11" s="35">
        <v>7.2</v>
      </c>
      <c r="AM11" s="31">
        <v>2.4</v>
      </c>
      <c r="AO11" s="31">
        <v>3.5</v>
      </c>
      <c r="AP11" s="24"/>
      <c r="AQ11" s="31">
        <f t="shared" si="5"/>
        <v>12.600000000000001</v>
      </c>
      <c r="AS11" s="31">
        <v>3.1</v>
      </c>
      <c r="AT11" s="76">
        <v>5.3</v>
      </c>
      <c r="AV11" s="27">
        <v>130</v>
      </c>
      <c r="AX11" s="27">
        <v>4</v>
      </c>
      <c r="AY11" s="27" t="s">
        <v>234</v>
      </c>
      <c r="AZ11" s="27">
        <v>7</v>
      </c>
      <c r="BB11" s="27" t="s">
        <v>242</v>
      </c>
      <c r="BC11" s="27" t="s">
        <v>243</v>
      </c>
      <c r="BD11" s="27" t="s">
        <v>243</v>
      </c>
      <c r="BE11" s="27" t="s">
        <v>244</v>
      </c>
      <c r="BG11" s="27">
        <v>25</v>
      </c>
      <c r="BH11" s="27">
        <v>12</v>
      </c>
      <c r="BI11" s="27">
        <v>27</v>
      </c>
      <c r="BJ11" s="28">
        <v>36</v>
      </c>
      <c r="BK11" s="27">
        <f t="shared" si="6"/>
        <v>63</v>
      </c>
      <c r="BL11" s="29" t="s">
        <v>404</v>
      </c>
    </row>
    <row r="12" spans="1:64" x14ac:dyDescent="0.25">
      <c r="A12" s="27">
        <v>130142926</v>
      </c>
      <c r="B12" s="27" t="s">
        <v>310</v>
      </c>
      <c r="C12" s="27" t="s">
        <v>294</v>
      </c>
      <c r="D12" s="27">
        <v>0</v>
      </c>
      <c r="E12" s="27">
        <v>10</v>
      </c>
      <c r="F12" s="27" t="s">
        <v>281</v>
      </c>
      <c r="G12" s="29">
        <v>359609</v>
      </c>
      <c r="H12" s="27">
        <v>5783244</v>
      </c>
      <c r="I12" s="27" t="s">
        <v>317</v>
      </c>
      <c r="J12" s="27" t="s">
        <v>318</v>
      </c>
      <c r="K12" s="30" t="s">
        <v>279</v>
      </c>
      <c r="L12" s="31">
        <v>5.6</v>
      </c>
      <c r="M12" s="31">
        <v>4.5999999999999996</v>
      </c>
      <c r="N12" s="32">
        <v>0.05</v>
      </c>
      <c r="O12" s="32">
        <f t="shared" si="0"/>
        <v>0.5</v>
      </c>
      <c r="P12" s="35">
        <v>3.5</v>
      </c>
      <c r="Q12" s="27">
        <v>2</v>
      </c>
      <c r="R12" s="27" t="s">
        <v>243</v>
      </c>
      <c r="S12" s="27">
        <v>5</v>
      </c>
      <c r="T12" s="27" t="s">
        <v>235</v>
      </c>
      <c r="V12" s="27">
        <f t="shared" si="1"/>
        <v>400</v>
      </c>
      <c r="W12" s="34">
        <f t="shared" si="2"/>
        <v>96.800000000000011</v>
      </c>
      <c r="X12" s="34">
        <f t="shared" si="3"/>
        <v>46.92</v>
      </c>
      <c r="Y12" s="34">
        <f t="shared" si="4"/>
        <v>27.599999999999998</v>
      </c>
      <c r="Z12" s="27">
        <v>27</v>
      </c>
      <c r="AB12" s="27">
        <v>2</v>
      </c>
      <c r="AC12" s="27">
        <v>0.8</v>
      </c>
      <c r="AD12" s="27">
        <v>0.12</v>
      </c>
      <c r="AE12" s="27">
        <v>0.12</v>
      </c>
      <c r="AF12" s="27">
        <v>0.3</v>
      </c>
      <c r="AG12" s="27">
        <v>3.4</v>
      </c>
      <c r="AI12" s="27">
        <v>60</v>
      </c>
      <c r="AJ12" s="27">
        <v>24</v>
      </c>
      <c r="AK12" s="31">
        <v>3.7</v>
      </c>
      <c r="AL12" s="35">
        <v>3.5</v>
      </c>
      <c r="AM12" s="31">
        <v>8.8000000000000007</v>
      </c>
      <c r="AO12" s="31">
        <v>2.5</v>
      </c>
      <c r="AP12" s="24"/>
      <c r="AQ12" s="31">
        <f t="shared" si="5"/>
        <v>7.2</v>
      </c>
      <c r="AS12" s="31">
        <v>1.5</v>
      </c>
      <c r="AT12" s="77">
        <v>2.5</v>
      </c>
      <c r="AV12" s="27">
        <v>48</v>
      </c>
      <c r="AX12" s="27">
        <v>5</v>
      </c>
      <c r="AY12" s="27" t="s">
        <v>235</v>
      </c>
      <c r="AZ12" s="27">
        <v>2</v>
      </c>
      <c r="BB12" s="27" t="s">
        <v>243</v>
      </c>
      <c r="BC12" s="27" t="s">
        <v>243</v>
      </c>
      <c r="BD12" s="27" t="s">
        <v>243</v>
      </c>
      <c r="BE12" s="27" t="s">
        <v>243</v>
      </c>
      <c r="BG12" s="27">
        <v>26</v>
      </c>
      <c r="BH12" s="27">
        <v>12</v>
      </c>
      <c r="BI12" s="27">
        <v>25</v>
      </c>
      <c r="BJ12" s="28">
        <v>37</v>
      </c>
      <c r="BK12" s="27">
        <f t="shared" si="6"/>
        <v>62</v>
      </c>
      <c r="BL12" s="29" t="s">
        <v>403</v>
      </c>
    </row>
    <row r="13" spans="1:64" x14ac:dyDescent="0.25">
      <c r="A13" s="27">
        <v>130142936</v>
      </c>
      <c r="B13" s="27" t="s">
        <v>311</v>
      </c>
      <c r="C13" s="27" t="s">
        <v>299</v>
      </c>
      <c r="D13" s="27">
        <v>0</v>
      </c>
      <c r="E13" s="27">
        <v>10</v>
      </c>
      <c r="F13" s="27" t="s">
        <v>281</v>
      </c>
      <c r="G13" s="27">
        <v>358977</v>
      </c>
      <c r="H13" s="27">
        <v>5782664</v>
      </c>
      <c r="I13" s="27" t="s">
        <v>317</v>
      </c>
      <c r="J13" s="27" t="s">
        <v>318</v>
      </c>
      <c r="K13" s="30" t="s">
        <v>279</v>
      </c>
      <c r="L13" s="31">
        <v>5.4</v>
      </c>
      <c r="M13" s="31">
        <v>4.5</v>
      </c>
      <c r="N13" s="32">
        <v>0.06</v>
      </c>
      <c r="O13" s="32">
        <f t="shared" si="0"/>
        <v>0.6</v>
      </c>
      <c r="P13" s="35">
        <v>4.4000000000000004</v>
      </c>
      <c r="Q13" s="27">
        <v>3</v>
      </c>
      <c r="R13" s="27" t="s">
        <v>243</v>
      </c>
      <c r="S13" s="27">
        <v>2</v>
      </c>
      <c r="T13" s="27" t="s">
        <v>235</v>
      </c>
      <c r="V13" s="27">
        <f t="shared" si="1"/>
        <v>420</v>
      </c>
      <c r="W13" s="34">
        <f t="shared" si="2"/>
        <v>157.30000000000001</v>
      </c>
      <c r="X13" s="34">
        <f t="shared" si="3"/>
        <v>46.92</v>
      </c>
      <c r="Y13" s="34">
        <f t="shared" si="4"/>
        <v>41.4</v>
      </c>
      <c r="Z13" s="27">
        <v>42</v>
      </c>
      <c r="AB13" s="27">
        <v>2.1</v>
      </c>
      <c r="AC13" s="27">
        <v>1.3</v>
      </c>
      <c r="AD13" s="27">
        <v>0.12</v>
      </c>
      <c r="AE13" s="27">
        <v>0.18</v>
      </c>
      <c r="AF13" s="27">
        <v>0.5</v>
      </c>
      <c r="AG13" s="27">
        <v>4.2</v>
      </c>
      <c r="AI13" s="27">
        <v>51</v>
      </c>
      <c r="AJ13" s="27">
        <v>30</v>
      </c>
      <c r="AK13" s="31">
        <v>3</v>
      </c>
      <c r="AL13" s="35">
        <v>4.4000000000000004</v>
      </c>
      <c r="AM13" s="31">
        <v>11</v>
      </c>
      <c r="AO13" s="31">
        <v>1.6</v>
      </c>
      <c r="AP13" s="24"/>
      <c r="AQ13" s="31">
        <f t="shared" si="5"/>
        <v>7.4</v>
      </c>
      <c r="AS13" s="31">
        <v>1.9</v>
      </c>
      <c r="AT13" s="77">
        <v>3.2</v>
      </c>
      <c r="AV13" s="27">
        <v>49</v>
      </c>
      <c r="AX13" s="27">
        <v>2</v>
      </c>
      <c r="AY13" s="27" t="s">
        <v>235</v>
      </c>
      <c r="AZ13" s="27">
        <v>3</v>
      </c>
      <c r="BB13" s="27" t="s">
        <v>242</v>
      </c>
      <c r="BC13" s="27" t="s">
        <v>243</v>
      </c>
      <c r="BD13" s="27" t="s">
        <v>242</v>
      </c>
      <c r="BE13" s="27" t="s">
        <v>243</v>
      </c>
      <c r="BG13" s="27">
        <v>33</v>
      </c>
      <c r="BH13" s="27">
        <v>20</v>
      </c>
      <c r="BI13" s="27">
        <v>8</v>
      </c>
      <c r="BJ13" s="28">
        <v>39</v>
      </c>
      <c r="BK13" s="27">
        <f t="shared" si="6"/>
        <v>47</v>
      </c>
      <c r="BL13" s="29" t="s">
        <v>403</v>
      </c>
    </row>
    <row r="14" spans="1:64" x14ac:dyDescent="0.25">
      <c r="A14" s="27">
        <v>130142941</v>
      </c>
      <c r="B14" s="27" t="s">
        <v>312</v>
      </c>
      <c r="C14" s="27" t="s">
        <v>304</v>
      </c>
      <c r="D14" s="27">
        <v>0</v>
      </c>
      <c r="E14" s="27">
        <v>10</v>
      </c>
      <c r="F14" s="27" t="s">
        <v>281</v>
      </c>
      <c r="G14" s="27">
        <v>361585</v>
      </c>
      <c r="H14" s="27">
        <v>5782226</v>
      </c>
      <c r="I14" s="27" t="s">
        <v>317</v>
      </c>
      <c r="J14" s="27" t="s">
        <v>318</v>
      </c>
      <c r="K14" s="30" t="s">
        <v>279</v>
      </c>
      <c r="L14" s="31">
        <v>6.4</v>
      </c>
      <c r="M14" s="31">
        <v>5.8</v>
      </c>
      <c r="N14" s="32">
        <v>0.15</v>
      </c>
      <c r="O14" s="32">
        <f t="shared" si="0"/>
        <v>1.5</v>
      </c>
      <c r="P14" s="35">
        <v>1.9</v>
      </c>
      <c r="Q14" s="27">
        <v>7</v>
      </c>
      <c r="R14" s="27" t="s">
        <v>242</v>
      </c>
      <c r="S14" s="27">
        <v>0</v>
      </c>
      <c r="T14" s="27" t="s">
        <v>234</v>
      </c>
      <c r="V14" s="27">
        <f t="shared" si="1"/>
        <v>1140</v>
      </c>
      <c r="W14" s="34">
        <f t="shared" si="2"/>
        <v>229.89999999999998</v>
      </c>
      <c r="X14" s="34">
        <f t="shared" si="3"/>
        <v>340.17</v>
      </c>
      <c r="Y14" s="34">
        <f t="shared" si="4"/>
        <v>36.800000000000004</v>
      </c>
      <c r="Z14" s="27">
        <v>9</v>
      </c>
      <c r="AB14" s="27">
        <v>5.7</v>
      </c>
      <c r="AC14" s="27">
        <v>1.9</v>
      </c>
      <c r="AD14" s="27">
        <v>0.87</v>
      </c>
      <c r="AE14" s="27">
        <v>0.16</v>
      </c>
      <c r="AF14" s="27">
        <v>0.1</v>
      </c>
      <c r="AG14" s="27">
        <v>8.6</v>
      </c>
      <c r="AI14" s="27">
        <v>67</v>
      </c>
      <c r="AJ14" s="27">
        <v>21</v>
      </c>
      <c r="AK14" s="31">
        <v>10</v>
      </c>
      <c r="AL14" s="35">
        <v>1.9</v>
      </c>
      <c r="AM14" s="31">
        <v>1</v>
      </c>
      <c r="AO14" s="31">
        <v>3</v>
      </c>
      <c r="AP14" s="24"/>
      <c r="AQ14" s="31">
        <f t="shared" si="5"/>
        <v>11.9</v>
      </c>
      <c r="AS14" s="31">
        <v>3.2</v>
      </c>
      <c r="AT14" s="76">
        <v>5.5</v>
      </c>
      <c r="AV14" s="27">
        <v>340</v>
      </c>
      <c r="AX14" s="27">
        <v>0</v>
      </c>
      <c r="AY14" s="27" t="s">
        <v>234</v>
      </c>
      <c r="AZ14" s="27">
        <v>7</v>
      </c>
      <c r="BB14" s="27" t="s">
        <v>242</v>
      </c>
      <c r="BC14" s="27" t="s">
        <v>242</v>
      </c>
      <c r="BD14" s="27" t="s">
        <v>242</v>
      </c>
      <c r="BE14" s="27" t="s">
        <v>242</v>
      </c>
      <c r="BG14" s="27">
        <v>19</v>
      </c>
      <c r="BH14" s="27">
        <v>11</v>
      </c>
      <c r="BI14" s="27">
        <v>42</v>
      </c>
      <c r="BJ14" s="28">
        <v>28</v>
      </c>
      <c r="BK14" s="27">
        <f t="shared" si="6"/>
        <v>70</v>
      </c>
      <c r="BL14" s="29" t="s">
        <v>404</v>
      </c>
    </row>
    <row r="15" spans="1:64" x14ac:dyDescent="0.25">
      <c r="A15" s="27">
        <v>130142946</v>
      </c>
      <c r="B15" s="27" t="s">
        <v>313</v>
      </c>
      <c r="C15" s="27" t="s">
        <v>260</v>
      </c>
      <c r="D15" s="27">
        <v>0</v>
      </c>
      <c r="E15" s="27">
        <v>10</v>
      </c>
      <c r="F15" s="27" t="s">
        <v>281</v>
      </c>
      <c r="G15" s="27">
        <v>359645</v>
      </c>
      <c r="H15" s="27">
        <v>5781875</v>
      </c>
      <c r="I15" s="27" t="s">
        <v>317</v>
      </c>
      <c r="J15" s="27" t="s">
        <v>318</v>
      </c>
      <c r="K15" s="30" t="s">
        <v>279</v>
      </c>
      <c r="L15" s="31">
        <v>5.5</v>
      </c>
      <c r="M15" s="31">
        <v>4.5</v>
      </c>
      <c r="N15" s="32">
        <v>0.08</v>
      </c>
      <c r="O15" s="32">
        <f t="shared" si="0"/>
        <v>0.8</v>
      </c>
      <c r="P15" s="35">
        <v>6.7</v>
      </c>
      <c r="Q15" s="27">
        <v>7</v>
      </c>
      <c r="R15" s="27" t="s">
        <v>243</v>
      </c>
      <c r="S15" s="27">
        <v>1</v>
      </c>
      <c r="T15" s="27" t="s">
        <v>234</v>
      </c>
      <c r="V15" s="27">
        <f t="shared" si="1"/>
        <v>540</v>
      </c>
      <c r="W15" s="34">
        <f t="shared" si="2"/>
        <v>242</v>
      </c>
      <c r="X15" s="34">
        <f t="shared" si="3"/>
        <v>50.83</v>
      </c>
      <c r="Y15" s="34">
        <f t="shared" si="4"/>
        <v>89.7</v>
      </c>
      <c r="Z15" s="27">
        <v>54</v>
      </c>
      <c r="AB15" s="27">
        <v>2.7</v>
      </c>
      <c r="AC15" s="27">
        <v>2</v>
      </c>
      <c r="AD15" s="27">
        <v>0.13</v>
      </c>
      <c r="AE15" s="27">
        <v>0.39</v>
      </c>
      <c r="AF15" s="27">
        <v>0.6</v>
      </c>
      <c r="AG15" s="27">
        <v>5.8</v>
      </c>
      <c r="AI15" s="27">
        <v>46</v>
      </c>
      <c r="AJ15" s="27">
        <v>34</v>
      </c>
      <c r="AK15" s="31">
        <v>2.2999999999999998</v>
      </c>
      <c r="AL15" s="35">
        <v>6.7</v>
      </c>
      <c r="AM15" s="31">
        <v>10</v>
      </c>
      <c r="AO15" s="31">
        <v>1.4</v>
      </c>
      <c r="AP15" s="24"/>
      <c r="AQ15" s="31">
        <f t="shared" si="5"/>
        <v>9</v>
      </c>
      <c r="AS15" s="31">
        <v>2.9</v>
      </c>
      <c r="AT15" s="78">
        <v>4.9000000000000004</v>
      </c>
      <c r="AV15" s="27">
        <v>51</v>
      </c>
      <c r="AX15" s="27">
        <v>1</v>
      </c>
      <c r="AY15" s="27" t="s">
        <v>234</v>
      </c>
      <c r="AZ15" s="27">
        <v>7</v>
      </c>
      <c r="BB15" s="27" t="s">
        <v>242</v>
      </c>
      <c r="BC15" s="27" t="s">
        <v>242</v>
      </c>
      <c r="BD15" s="27" t="s">
        <v>242</v>
      </c>
      <c r="BE15" s="27" t="s">
        <v>243</v>
      </c>
      <c r="BG15" s="27">
        <v>24</v>
      </c>
      <c r="BH15" s="27">
        <v>22</v>
      </c>
      <c r="BI15" s="27">
        <v>23</v>
      </c>
      <c r="BJ15" s="28">
        <v>31</v>
      </c>
      <c r="BK15" s="27">
        <f t="shared" si="6"/>
        <v>54</v>
      </c>
      <c r="BL15" s="29" t="s">
        <v>404</v>
      </c>
    </row>
    <row r="16" spans="1:64" ht="13.5" thickBot="1" x14ac:dyDescent="0.3">
      <c r="A16" s="41">
        <v>130142951</v>
      </c>
      <c r="B16" s="41" t="s">
        <v>314</v>
      </c>
      <c r="C16" s="41" t="s">
        <v>284</v>
      </c>
      <c r="D16" s="41">
        <v>0</v>
      </c>
      <c r="E16" s="41">
        <v>10</v>
      </c>
      <c r="F16" s="41" t="s">
        <v>281</v>
      </c>
      <c r="G16" s="41">
        <v>361170</v>
      </c>
      <c r="H16" s="41">
        <v>5780667</v>
      </c>
      <c r="I16" s="41" t="s">
        <v>317</v>
      </c>
      <c r="J16" s="41" t="s">
        <v>318</v>
      </c>
      <c r="K16" s="44" t="s">
        <v>279</v>
      </c>
      <c r="L16" s="45">
        <v>6</v>
      </c>
      <c r="M16" s="45">
        <v>5.2</v>
      </c>
      <c r="N16" s="46">
        <v>0.1</v>
      </c>
      <c r="O16" s="46">
        <f t="shared" si="0"/>
        <v>1</v>
      </c>
      <c r="P16" s="49">
        <v>1.9</v>
      </c>
      <c r="Q16" s="41">
        <v>3</v>
      </c>
      <c r="R16" s="41" t="s">
        <v>244</v>
      </c>
      <c r="S16" s="41">
        <v>4</v>
      </c>
      <c r="T16" s="41" t="s">
        <v>235</v>
      </c>
      <c r="V16" s="41">
        <f t="shared" si="1"/>
        <v>980.00000000000011</v>
      </c>
      <c r="W16" s="48">
        <f t="shared" si="2"/>
        <v>242</v>
      </c>
      <c r="X16" s="48">
        <f t="shared" si="3"/>
        <v>308.89</v>
      </c>
      <c r="Y16" s="48">
        <f t="shared" si="4"/>
        <v>34.5</v>
      </c>
      <c r="Z16" s="41">
        <v>9</v>
      </c>
      <c r="AB16" s="41">
        <v>4.9000000000000004</v>
      </c>
      <c r="AC16" s="41">
        <v>2</v>
      </c>
      <c r="AD16" s="41">
        <v>0.79</v>
      </c>
      <c r="AE16" s="41">
        <v>0.15</v>
      </c>
      <c r="AF16" s="41">
        <v>0.1</v>
      </c>
      <c r="AG16" s="41">
        <v>7.8</v>
      </c>
      <c r="AI16" s="41">
        <v>63</v>
      </c>
      <c r="AJ16" s="41">
        <v>25</v>
      </c>
      <c r="AK16" s="45">
        <v>10</v>
      </c>
      <c r="AL16" s="49">
        <v>1.9</v>
      </c>
      <c r="AM16" s="45">
        <v>1</v>
      </c>
      <c r="AO16" s="45">
        <v>2.5</v>
      </c>
      <c r="AP16" s="24"/>
      <c r="AQ16" s="45">
        <f t="shared" si="5"/>
        <v>11.9</v>
      </c>
      <c r="AS16" s="45">
        <v>1.7</v>
      </c>
      <c r="AT16" s="79">
        <v>2.9</v>
      </c>
      <c r="AV16" s="41">
        <v>310</v>
      </c>
      <c r="AX16" s="41">
        <v>4</v>
      </c>
      <c r="AY16" s="41" t="s">
        <v>235</v>
      </c>
      <c r="AZ16" s="41">
        <v>3</v>
      </c>
      <c r="BB16" s="41" t="s">
        <v>242</v>
      </c>
      <c r="BC16" s="41" t="s">
        <v>243</v>
      </c>
      <c r="BD16" s="41" t="s">
        <v>243</v>
      </c>
      <c r="BE16" s="41" t="s">
        <v>244</v>
      </c>
      <c r="BG16" s="41">
        <v>23</v>
      </c>
      <c r="BH16" s="41">
        <v>26</v>
      </c>
      <c r="BI16" s="41">
        <v>25</v>
      </c>
      <c r="BJ16" s="42">
        <v>26</v>
      </c>
      <c r="BK16" s="41">
        <f t="shared" si="6"/>
        <v>51</v>
      </c>
      <c r="BL16" s="43" t="s">
        <v>402</v>
      </c>
    </row>
    <row r="17" spans="1:64" x14ac:dyDescent="0.25">
      <c r="H17" s="80" t="s">
        <v>367</v>
      </c>
      <c r="I17" s="81" t="s">
        <v>317</v>
      </c>
      <c r="J17" s="81" t="s">
        <v>318</v>
      </c>
      <c r="K17" s="81" t="s">
        <v>279</v>
      </c>
      <c r="L17" s="81">
        <f>AVERAGE(L9:L16)</f>
        <v>5.7874999999999996</v>
      </c>
      <c r="M17" s="81">
        <f t="shared" ref="M17:P17" si="7">AVERAGE(M9:M16)</f>
        <v>4.9250000000000007</v>
      </c>
      <c r="N17" s="82">
        <f t="shared" si="7"/>
        <v>8.7499999999999994E-2</v>
      </c>
      <c r="O17" s="82">
        <f t="shared" si="7"/>
        <v>0.87500000000000011</v>
      </c>
      <c r="P17" s="81">
        <f t="shared" si="7"/>
        <v>4.1875</v>
      </c>
      <c r="Q17" s="81" t="s">
        <v>370</v>
      </c>
      <c r="R17" s="81" t="s">
        <v>369</v>
      </c>
      <c r="S17" s="83" t="s">
        <v>372</v>
      </c>
      <c r="T17" s="81" t="s">
        <v>371</v>
      </c>
      <c r="V17" s="84">
        <f t="shared" ref="V17" si="8">AVERAGE(V9:V16)</f>
        <v>722.5</v>
      </c>
      <c r="W17" s="84">
        <f t="shared" ref="W17" si="9">AVERAGE(W9:W16)</f>
        <v>186.03749999999997</v>
      </c>
      <c r="X17" s="84">
        <f t="shared" ref="X17" si="10">AVERAGE(X9:X16)</f>
        <v>128.54125000000002</v>
      </c>
      <c r="Y17" s="84">
        <f t="shared" ref="Y17" si="11">AVERAGE(Y9:Y16)</f>
        <v>53.475000000000001</v>
      </c>
      <c r="Z17" s="84">
        <f t="shared" ref="Z17" si="12">AVERAGE(Z9:Z16)</f>
        <v>21.5</v>
      </c>
      <c r="AB17" s="81">
        <f t="shared" ref="AB17" si="13">AVERAGE(AB9:AB16)</f>
        <v>3.6124999999999998</v>
      </c>
      <c r="AC17" s="81">
        <f t="shared" ref="AC17" si="14">AVERAGE(AC9:AC16)</f>
        <v>1.5375000000000001</v>
      </c>
      <c r="AD17" s="81">
        <f t="shared" ref="AD17" si="15">AVERAGE(AD9:AD16)</f>
        <v>0.32874999999999999</v>
      </c>
      <c r="AE17" s="81">
        <f t="shared" ref="AE17" si="16">AVERAGE(AE9:AE16)</f>
        <v>0.23249999999999998</v>
      </c>
      <c r="AF17" s="81">
        <f t="shared" ref="AF17" si="17">AVERAGE(AF9:AF16)</f>
        <v>0.23750000000000004</v>
      </c>
      <c r="AG17" s="81">
        <f t="shared" ref="AG17" si="18">AVERAGE(AG9:AG16)</f>
        <v>5.8999999999999986</v>
      </c>
      <c r="AI17" s="84">
        <f t="shared" ref="AI17" si="19">AVERAGE(AI9:AI16)</f>
        <v>60.5</v>
      </c>
      <c r="AJ17" s="84">
        <f t="shared" ref="AJ17" si="20">AVERAGE(AJ9:AJ16)</f>
        <v>26.25</v>
      </c>
      <c r="AK17" s="81">
        <f t="shared" ref="AK17" si="21">AVERAGE(AK9:AK16)</f>
        <v>4.9375</v>
      </c>
      <c r="AL17" s="81">
        <f t="shared" ref="AL17" si="22">AVERAGE(AL9:AL16)</f>
        <v>4.1875</v>
      </c>
      <c r="AM17" s="81">
        <f t="shared" ref="AM17" si="23">AVERAGE(AM9:AM16)</f>
        <v>4.5250000000000004</v>
      </c>
      <c r="AO17" s="81">
        <f t="shared" ref="AO17" si="24">AVERAGE(AO9:AO16)</f>
        <v>2.4</v>
      </c>
      <c r="AP17" s="24"/>
      <c r="AQ17" s="81">
        <f t="shared" ref="AQ17" si="25">AVERAGE(AQ9:AQ16)</f>
        <v>9.125</v>
      </c>
      <c r="AS17" s="81">
        <f t="shared" ref="AS17" si="26">AVERAGE(AS9:AS16)</f>
        <v>2.5625</v>
      </c>
      <c r="AT17" s="81">
        <f t="shared" ref="AT17" si="27">AVERAGE(AT9:AT16)</f>
        <v>4.3499999999999996</v>
      </c>
      <c r="AV17" s="84">
        <f t="shared" ref="AV17" si="28">AVERAGE(AV9:AV16)</f>
        <v>129.875</v>
      </c>
      <c r="AX17" s="83" t="s">
        <v>372</v>
      </c>
      <c r="AY17" s="81" t="s">
        <v>371</v>
      </c>
      <c r="AZ17" s="81" t="s">
        <v>370</v>
      </c>
      <c r="BB17" s="81" t="s">
        <v>242</v>
      </c>
      <c r="BC17" s="81" t="s">
        <v>368</v>
      </c>
      <c r="BD17" s="81" t="s">
        <v>368</v>
      </c>
      <c r="BE17" s="81" t="s">
        <v>369</v>
      </c>
      <c r="BG17" s="84">
        <f t="shared" ref="BG17:BK17" si="29">AVERAGE(BG9:BG16)</f>
        <v>25.25</v>
      </c>
      <c r="BH17" s="84">
        <f t="shared" si="29"/>
        <v>16.25</v>
      </c>
      <c r="BI17" s="84">
        <f t="shared" si="29"/>
        <v>23</v>
      </c>
      <c r="BJ17" s="84">
        <f t="shared" si="29"/>
        <v>35.5</v>
      </c>
      <c r="BK17" s="84">
        <f t="shared" si="29"/>
        <v>58.5</v>
      </c>
      <c r="BL17" s="84" t="s">
        <v>407</v>
      </c>
    </row>
    <row r="18" spans="1:64" x14ac:dyDescent="0.25">
      <c r="K18" s="2"/>
      <c r="L18" s="24"/>
      <c r="M18" s="24"/>
      <c r="N18" s="68"/>
      <c r="O18" s="68"/>
      <c r="P18" s="69"/>
      <c r="W18" s="70"/>
      <c r="X18" s="70"/>
      <c r="Y18" s="70"/>
      <c r="AK18" s="24"/>
      <c r="AL18" s="69"/>
      <c r="AM18" s="24"/>
      <c r="AO18" s="24"/>
      <c r="AP18" s="24"/>
      <c r="AQ18" s="24"/>
      <c r="AS18" s="24"/>
      <c r="AT18" s="24"/>
      <c r="AX18" s="84">
        <f>AVERAGE(AX9:AX16)</f>
        <v>2.375</v>
      </c>
    </row>
    <row r="19" spans="1:64" x14ac:dyDescent="0.25">
      <c r="K19" s="2"/>
      <c r="L19" s="24"/>
      <c r="M19" s="24"/>
      <c r="N19" s="68"/>
      <c r="O19" s="68"/>
      <c r="P19" s="69"/>
      <c r="W19" s="70"/>
      <c r="X19" s="70"/>
      <c r="Y19" s="70"/>
      <c r="AK19" s="24"/>
      <c r="AL19" s="69"/>
      <c r="AM19" s="24"/>
      <c r="AO19" s="24"/>
      <c r="AP19" s="24"/>
      <c r="AQ19" s="24"/>
      <c r="AS19" s="24"/>
      <c r="AT19" s="24"/>
    </row>
    <row r="20" spans="1:64" ht="13.5" thickBot="1" x14ac:dyDescent="0.3">
      <c r="K20" s="2"/>
      <c r="L20" s="24"/>
      <c r="M20" s="24"/>
      <c r="N20" s="68"/>
      <c r="O20" s="68"/>
      <c r="P20" s="69"/>
      <c r="W20" s="70"/>
      <c r="X20" s="70"/>
      <c r="Y20" s="70"/>
      <c r="AK20" s="24"/>
      <c r="AL20" s="69"/>
      <c r="AM20" s="24"/>
      <c r="AO20" s="24"/>
      <c r="AP20" s="24"/>
      <c r="AQ20" s="24"/>
      <c r="AS20" s="24"/>
      <c r="AT20" s="24"/>
    </row>
    <row r="21" spans="1:64" x14ac:dyDescent="0.25">
      <c r="A21" s="15">
        <v>130142907</v>
      </c>
      <c r="B21" s="15" t="s">
        <v>307</v>
      </c>
      <c r="C21" s="15" t="s">
        <v>251</v>
      </c>
      <c r="D21" s="15">
        <v>10</v>
      </c>
      <c r="E21" s="16">
        <v>50</v>
      </c>
      <c r="F21" s="15" t="s">
        <v>281</v>
      </c>
      <c r="G21" s="17">
        <v>358693</v>
      </c>
      <c r="H21" s="15">
        <v>5784144</v>
      </c>
      <c r="I21" s="15" t="s">
        <v>317</v>
      </c>
      <c r="J21" s="15" t="s">
        <v>318</v>
      </c>
      <c r="K21" s="18" t="s">
        <v>279</v>
      </c>
      <c r="L21" s="19">
        <v>6.2</v>
      </c>
      <c r="M21" s="19">
        <v>4.4000000000000004</v>
      </c>
      <c r="N21" s="20">
        <v>0.06</v>
      </c>
      <c r="O21" s="20">
        <f t="shared" ref="O21:O28" si="30">N21*10</f>
        <v>0.6</v>
      </c>
      <c r="P21" s="21">
        <v>18</v>
      </c>
      <c r="Q21" s="15">
        <v>7</v>
      </c>
      <c r="R21" s="15" t="s">
        <v>246</v>
      </c>
      <c r="S21" s="15">
        <v>14</v>
      </c>
      <c r="T21" s="15" t="s">
        <v>234</v>
      </c>
      <c r="V21" s="15">
        <f t="shared" ref="V21:V59" si="31">AB21*200</f>
        <v>180</v>
      </c>
      <c r="W21" s="22">
        <f t="shared" ref="W21:W59" si="32">AC21*121</f>
        <v>520.29999999999995</v>
      </c>
      <c r="X21" s="22">
        <f t="shared" ref="X21:X59" si="33">AD21*391</f>
        <v>31.28</v>
      </c>
      <c r="Y21" s="22">
        <f t="shared" ref="Y21:Y59" si="34">AE21*230</f>
        <v>299</v>
      </c>
      <c r="Z21" s="15">
        <v>57</v>
      </c>
      <c r="AB21" s="15">
        <v>0.9</v>
      </c>
      <c r="AC21" s="15">
        <v>4.3</v>
      </c>
      <c r="AD21" s="15">
        <v>0.08</v>
      </c>
      <c r="AE21" s="15">
        <v>1.3</v>
      </c>
      <c r="AF21" s="15">
        <v>0.6</v>
      </c>
      <c r="AG21" s="15">
        <v>7.3</v>
      </c>
      <c r="AI21" s="15">
        <v>12</v>
      </c>
      <c r="AJ21" s="15">
        <v>60</v>
      </c>
      <c r="AK21" s="19">
        <v>1</v>
      </c>
      <c r="AL21" s="23">
        <v>18</v>
      </c>
      <c r="AM21" s="19">
        <v>8.8000000000000007</v>
      </c>
      <c r="AO21" s="19">
        <v>0.2</v>
      </c>
      <c r="AP21" s="24"/>
      <c r="AQ21" s="19">
        <f t="shared" ref="AQ21:AQ59" si="35">AK21+AL21</f>
        <v>19</v>
      </c>
      <c r="AV21" s="15">
        <v>30</v>
      </c>
      <c r="AX21" s="16">
        <v>14</v>
      </c>
      <c r="AY21" s="15" t="s">
        <v>234</v>
      </c>
      <c r="AZ21" s="15">
        <v>7</v>
      </c>
      <c r="BB21" s="15" t="s">
        <v>245</v>
      </c>
      <c r="BC21" s="15" t="s">
        <v>246</v>
      </c>
      <c r="BD21" s="15" t="s">
        <v>245</v>
      </c>
      <c r="BE21" s="15" t="s">
        <v>246</v>
      </c>
      <c r="BG21" s="15">
        <v>14</v>
      </c>
      <c r="BH21" s="15">
        <v>35</v>
      </c>
      <c r="BI21" s="15">
        <v>31</v>
      </c>
      <c r="BJ21" s="15">
        <v>21</v>
      </c>
      <c r="BK21" s="15">
        <f>BI21+BJ21</f>
        <v>52</v>
      </c>
      <c r="BL21" s="15" t="s">
        <v>60</v>
      </c>
    </row>
    <row r="22" spans="1:64" x14ac:dyDescent="0.25">
      <c r="A22" s="27">
        <v>130142912</v>
      </c>
      <c r="B22" s="27" t="s">
        <v>308</v>
      </c>
      <c r="C22" s="27" t="s">
        <v>256</v>
      </c>
      <c r="D22" s="27">
        <v>10</v>
      </c>
      <c r="E22" s="28">
        <v>50</v>
      </c>
      <c r="F22" s="27" t="s">
        <v>281</v>
      </c>
      <c r="G22" s="29">
        <v>359901</v>
      </c>
      <c r="H22" s="27">
        <v>5783959</v>
      </c>
      <c r="I22" s="27" t="s">
        <v>317</v>
      </c>
      <c r="J22" s="27" t="s">
        <v>318</v>
      </c>
      <c r="K22" s="30" t="s">
        <v>279</v>
      </c>
      <c r="L22" s="31">
        <v>6.2</v>
      </c>
      <c r="M22" s="31">
        <v>4.9000000000000004</v>
      </c>
      <c r="N22" s="32">
        <v>0.03</v>
      </c>
      <c r="O22" s="32">
        <f t="shared" si="30"/>
        <v>0.3</v>
      </c>
      <c r="P22" s="33">
        <v>9.1</v>
      </c>
      <c r="Q22" s="27">
        <v>1</v>
      </c>
      <c r="R22" s="27" t="s">
        <v>244</v>
      </c>
      <c r="S22" s="27">
        <v>11</v>
      </c>
      <c r="T22" s="27" t="s">
        <v>235</v>
      </c>
      <c r="V22" s="27">
        <f t="shared" ref="V22:V28" si="36">AB22*200</f>
        <v>180</v>
      </c>
      <c r="W22" s="34">
        <f t="shared" ref="W22:W28" si="37">AC22*121</f>
        <v>108.9</v>
      </c>
      <c r="X22" s="34">
        <f t="shared" ref="X22:X28" si="38">AD22*391</f>
        <v>11.73</v>
      </c>
      <c r="Y22" s="34">
        <f t="shared" ref="Y22:Y28" si="39">AE22*230</f>
        <v>43.7</v>
      </c>
      <c r="Z22" s="27">
        <v>14</v>
      </c>
      <c r="AB22" s="27">
        <v>0.9</v>
      </c>
      <c r="AC22" s="27">
        <v>0.9</v>
      </c>
      <c r="AD22" s="27">
        <v>0.03</v>
      </c>
      <c r="AE22" s="27">
        <v>0.19</v>
      </c>
      <c r="AF22" s="27">
        <v>0.2</v>
      </c>
      <c r="AG22" s="27">
        <v>2.1</v>
      </c>
      <c r="AI22" s="27">
        <v>41</v>
      </c>
      <c r="AJ22" s="27">
        <v>41</v>
      </c>
      <c r="AK22" s="31">
        <v>1.5</v>
      </c>
      <c r="AL22" s="35">
        <v>9.1</v>
      </c>
      <c r="AM22" s="31">
        <v>7.5</v>
      </c>
      <c r="AO22" s="31">
        <v>1</v>
      </c>
      <c r="AP22" s="24"/>
      <c r="AQ22" s="31">
        <f t="shared" ref="AQ22:AQ28" si="40">AK22+AL22</f>
        <v>10.6</v>
      </c>
      <c r="AV22" s="27">
        <v>12</v>
      </c>
      <c r="AX22" s="36">
        <v>11</v>
      </c>
      <c r="AY22" s="37" t="s">
        <v>235</v>
      </c>
      <c r="AZ22" s="37">
        <v>1</v>
      </c>
      <c r="BB22" s="37" t="s">
        <v>245</v>
      </c>
      <c r="BC22" s="37" t="s">
        <v>246</v>
      </c>
      <c r="BD22" s="37" t="s">
        <v>244</v>
      </c>
      <c r="BE22" s="37" t="s">
        <v>244</v>
      </c>
      <c r="BG22" s="27">
        <v>23</v>
      </c>
      <c r="BH22" s="27">
        <v>15</v>
      </c>
      <c r="BI22" s="27">
        <v>30</v>
      </c>
      <c r="BJ22" s="27">
        <v>33</v>
      </c>
      <c r="BK22" s="27">
        <f t="shared" ref="BK22:BK28" si="41">BI22+BJ22</f>
        <v>63</v>
      </c>
      <c r="BL22" s="27" t="s">
        <v>404</v>
      </c>
    </row>
    <row r="23" spans="1:64" x14ac:dyDescent="0.25">
      <c r="A23" s="27">
        <v>130142922</v>
      </c>
      <c r="B23" s="27" t="s">
        <v>309</v>
      </c>
      <c r="C23" s="27" t="s">
        <v>287</v>
      </c>
      <c r="D23" s="27">
        <v>10</v>
      </c>
      <c r="E23" s="28">
        <v>50</v>
      </c>
      <c r="F23" s="27" t="s">
        <v>281</v>
      </c>
      <c r="G23" s="29">
        <v>358698</v>
      </c>
      <c r="H23" s="27">
        <v>5783360</v>
      </c>
      <c r="I23" s="27" t="s">
        <v>317</v>
      </c>
      <c r="J23" s="27" t="s">
        <v>318</v>
      </c>
      <c r="K23" s="30" t="s">
        <v>279</v>
      </c>
      <c r="L23" s="31">
        <v>5.6</v>
      </c>
      <c r="M23" s="31">
        <v>4.5</v>
      </c>
      <c r="N23" s="32">
        <v>0.05</v>
      </c>
      <c r="O23" s="32">
        <f t="shared" si="30"/>
        <v>0.5</v>
      </c>
      <c r="P23" s="33">
        <v>7.4</v>
      </c>
      <c r="Q23" s="27">
        <v>2</v>
      </c>
      <c r="R23" s="27" t="s">
        <v>245</v>
      </c>
      <c r="S23" s="27">
        <v>8</v>
      </c>
      <c r="T23" s="27" t="s">
        <v>235</v>
      </c>
      <c r="V23" s="27">
        <f t="shared" si="36"/>
        <v>220.00000000000003</v>
      </c>
      <c r="W23" s="34">
        <f t="shared" si="37"/>
        <v>108.9</v>
      </c>
      <c r="X23" s="34">
        <f t="shared" si="38"/>
        <v>23.46</v>
      </c>
      <c r="Y23" s="34">
        <f t="shared" si="39"/>
        <v>43.7</v>
      </c>
      <c r="Z23" s="27">
        <v>42</v>
      </c>
      <c r="AB23" s="27">
        <v>1.1000000000000001</v>
      </c>
      <c r="AC23" s="27">
        <v>0.9</v>
      </c>
      <c r="AD23" s="27">
        <v>0.06</v>
      </c>
      <c r="AE23" s="27">
        <v>0.19</v>
      </c>
      <c r="AF23" s="27">
        <v>0.5</v>
      </c>
      <c r="AG23" s="27">
        <v>2.6</v>
      </c>
      <c r="AI23" s="27">
        <v>40</v>
      </c>
      <c r="AJ23" s="27">
        <v>33</v>
      </c>
      <c r="AK23" s="31">
        <v>2.2000000000000002</v>
      </c>
      <c r="AL23" s="35">
        <v>7.4</v>
      </c>
      <c r="AM23" s="31">
        <v>18</v>
      </c>
      <c r="AO23" s="31">
        <v>1.3</v>
      </c>
      <c r="AP23" s="24"/>
      <c r="AQ23" s="31">
        <f t="shared" si="40"/>
        <v>9.6000000000000014</v>
      </c>
      <c r="AV23" s="27">
        <v>23</v>
      </c>
      <c r="AX23" s="36">
        <v>8</v>
      </c>
      <c r="AY23" s="37" t="s">
        <v>235</v>
      </c>
      <c r="AZ23" s="37">
        <v>2</v>
      </c>
      <c r="BB23" s="37" t="s">
        <v>243</v>
      </c>
      <c r="BC23" s="37" t="s">
        <v>243</v>
      </c>
      <c r="BD23" s="37" t="s">
        <v>245</v>
      </c>
      <c r="BE23" s="37" t="s">
        <v>245</v>
      </c>
      <c r="BG23" s="27">
        <v>19</v>
      </c>
      <c r="BH23" s="27">
        <v>14</v>
      </c>
      <c r="BI23" s="27">
        <v>41</v>
      </c>
      <c r="BJ23" s="27">
        <v>27</v>
      </c>
      <c r="BK23" s="27">
        <f t="shared" si="41"/>
        <v>68</v>
      </c>
      <c r="BL23" s="27" t="s">
        <v>404</v>
      </c>
    </row>
    <row r="24" spans="1:64" x14ac:dyDescent="0.25">
      <c r="A24" s="27">
        <v>130142927</v>
      </c>
      <c r="B24" s="27" t="s">
        <v>310</v>
      </c>
      <c r="C24" s="27" t="s">
        <v>292</v>
      </c>
      <c r="D24" s="27">
        <v>10</v>
      </c>
      <c r="E24" s="28">
        <v>50</v>
      </c>
      <c r="F24" s="27" t="s">
        <v>281</v>
      </c>
      <c r="G24" s="29">
        <v>359609</v>
      </c>
      <c r="H24" s="27">
        <v>5783244</v>
      </c>
      <c r="I24" s="27" t="s">
        <v>317</v>
      </c>
      <c r="J24" s="27" t="s">
        <v>318</v>
      </c>
      <c r="K24" s="30" t="s">
        <v>279</v>
      </c>
      <c r="L24" s="31">
        <v>5.7</v>
      </c>
      <c r="M24" s="31">
        <v>4.5999999999999996</v>
      </c>
      <c r="N24" s="32">
        <v>0.04</v>
      </c>
      <c r="O24" s="32">
        <f t="shared" si="30"/>
        <v>0.4</v>
      </c>
      <c r="P24" s="33">
        <v>5.0999999999999996</v>
      </c>
      <c r="Q24" s="27">
        <v>2</v>
      </c>
      <c r="R24" s="27" t="s">
        <v>245</v>
      </c>
      <c r="S24" s="27">
        <v>8</v>
      </c>
      <c r="T24" s="27" t="s">
        <v>235</v>
      </c>
      <c r="V24" s="27">
        <f t="shared" si="36"/>
        <v>280</v>
      </c>
      <c r="W24" s="34">
        <f t="shared" si="37"/>
        <v>108.9</v>
      </c>
      <c r="X24" s="34">
        <f t="shared" si="38"/>
        <v>62.56</v>
      </c>
      <c r="Y24" s="34">
        <f t="shared" si="39"/>
        <v>34.5</v>
      </c>
      <c r="Z24" s="27">
        <v>38</v>
      </c>
      <c r="AB24" s="27">
        <v>1.4</v>
      </c>
      <c r="AC24" s="27">
        <v>0.9</v>
      </c>
      <c r="AD24" s="27">
        <v>0.16</v>
      </c>
      <c r="AE24" s="27">
        <v>0.15</v>
      </c>
      <c r="AF24" s="27">
        <v>0.4</v>
      </c>
      <c r="AG24" s="27">
        <v>3</v>
      </c>
      <c r="AI24" s="27">
        <v>47</v>
      </c>
      <c r="AJ24" s="27">
        <v>29</v>
      </c>
      <c r="AK24" s="31">
        <v>5.4</v>
      </c>
      <c r="AL24" s="35">
        <v>5.0999999999999996</v>
      </c>
      <c r="AM24" s="31">
        <v>14</v>
      </c>
      <c r="AO24" s="31">
        <v>1.6</v>
      </c>
      <c r="AP24" s="24"/>
      <c r="AQ24" s="31">
        <f t="shared" si="40"/>
        <v>10.5</v>
      </c>
      <c r="AV24" s="27">
        <v>62</v>
      </c>
      <c r="AX24" s="36">
        <v>8</v>
      </c>
      <c r="AY24" s="37" t="s">
        <v>235</v>
      </c>
      <c r="AZ24" s="37">
        <v>2</v>
      </c>
      <c r="BB24" s="37" t="s">
        <v>243</v>
      </c>
      <c r="BC24" s="37" t="s">
        <v>243</v>
      </c>
      <c r="BD24" s="37" t="s">
        <v>245</v>
      </c>
      <c r="BE24" s="37" t="s">
        <v>245</v>
      </c>
      <c r="BG24" s="27">
        <v>26</v>
      </c>
      <c r="BH24" s="27">
        <v>14</v>
      </c>
      <c r="BI24" s="27">
        <v>26</v>
      </c>
      <c r="BJ24" s="27">
        <v>34</v>
      </c>
      <c r="BK24" s="27">
        <f t="shared" si="41"/>
        <v>60</v>
      </c>
      <c r="BL24" s="27" t="s">
        <v>403</v>
      </c>
    </row>
    <row r="25" spans="1:64" x14ac:dyDescent="0.25">
      <c r="A25" s="27">
        <v>130142937</v>
      </c>
      <c r="B25" s="27" t="s">
        <v>311</v>
      </c>
      <c r="C25" s="27" t="s">
        <v>297</v>
      </c>
      <c r="D25" s="27">
        <v>10</v>
      </c>
      <c r="E25" s="28">
        <v>50</v>
      </c>
      <c r="F25" s="27" t="s">
        <v>281</v>
      </c>
      <c r="G25" s="29">
        <v>358977</v>
      </c>
      <c r="H25" s="27">
        <v>5782664</v>
      </c>
      <c r="I25" s="27" t="s">
        <v>317</v>
      </c>
      <c r="J25" s="27" t="s">
        <v>318</v>
      </c>
      <c r="K25" s="30" t="s">
        <v>279</v>
      </c>
      <c r="L25" s="31">
        <v>5.8</v>
      </c>
      <c r="M25" s="31">
        <v>4.7</v>
      </c>
      <c r="N25" s="32">
        <v>0.04</v>
      </c>
      <c r="O25" s="32">
        <f t="shared" si="30"/>
        <v>0.4</v>
      </c>
      <c r="P25" s="33">
        <v>6.4</v>
      </c>
      <c r="Q25" s="27">
        <v>2</v>
      </c>
      <c r="R25" s="27" t="s">
        <v>245</v>
      </c>
      <c r="S25" s="27">
        <v>8</v>
      </c>
      <c r="T25" s="27" t="s">
        <v>235</v>
      </c>
      <c r="V25" s="27">
        <f t="shared" si="36"/>
        <v>320</v>
      </c>
      <c r="W25" s="34">
        <f t="shared" si="37"/>
        <v>217.8</v>
      </c>
      <c r="X25" s="34">
        <f t="shared" si="38"/>
        <v>35.19</v>
      </c>
      <c r="Y25" s="34">
        <f t="shared" si="39"/>
        <v>62.1</v>
      </c>
      <c r="Z25" s="27">
        <v>41</v>
      </c>
      <c r="AB25" s="27">
        <v>1.6</v>
      </c>
      <c r="AC25" s="27">
        <v>1.8</v>
      </c>
      <c r="AD25" s="27">
        <v>0.09</v>
      </c>
      <c r="AE25" s="27">
        <v>0.27</v>
      </c>
      <c r="AF25" s="27">
        <v>0.5</v>
      </c>
      <c r="AG25" s="27">
        <v>4.2</v>
      </c>
      <c r="AI25" s="27">
        <v>37</v>
      </c>
      <c r="AJ25" s="27">
        <v>44</v>
      </c>
      <c r="AK25" s="31">
        <v>2</v>
      </c>
      <c r="AL25" s="35">
        <v>6.4</v>
      </c>
      <c r="AM25" s="31">
        <v>11</v>
      </c>
      <c r="AO25" s="31">
        <v>0.9</v>
      </c>
      <c r="AP25" s="24"/>
      <c r="AQ25" s="31">
        <f t="shared" si="40"/>
        <v>8.4</v>
      </c>
      <c r="AV25" s="27">
        <v>33</v>
      </c>
      <c r="AX25" s="36">
        <v>8</v>
      </c>
      <c r="AY25" s="37" t="s">
        <v>235</v>
      </c>
      <c r="AZ25" s="37">
        <v>2</v>
      </c>
      <c r="BB25" s="37" t="s">
        <v>243</v>
      </c>
      <c r="BC25" s="37" t="s">
        <v>243</v>
      </c>
      <c r="BD25" s="37" t="s">
        <v>245</v>
      </c>
      <c r="BE25" s="37" t="s">
        <v>245</v>
      </c>
      <c r="BG25" s="27">
        <v>29</v>
      </c>
      <c r="BH25" s="27">
        <v>24</v>
      </c>
      <c r="BI25" s="27">
        <v>10</v>
      </c>
      <c r="BJ25" s="27">
        <v>37</v>
      </c>
      <c r="BK25" s="27">
        <f t="shared" si="41"/>
        <v>47</v>
      </c>
      <c r="BL25" s="27" t="s">
        <v>403</v>
      </c>
    </row>
    <row r="26" spans="1:64" x14ac:dyDescent="0.25">
      <c r="A26" s="27">
        <v>130142942</v>
      </c>
      <c r="B26" s="27" t="s">
        <v>312</v>
      </c>
      <c r="C26" s="27" t="s">
        <v>302</v>
      </c>
      <c r="D26" s="27">
        <v>10</v>
      </c>
      <c r="E26" s="28">
        <v>50</v>
      </c>
      <c r="F26" s="27" t="s">
        <v>281</v>
      </c>
      <c r="G26" s="29">
        <v>361585</v>
      </c>
      <c r="H26" s="27">
        <v>5782226</v>
      </c>
      <c r="I26" s="27" t="s">
        <v>317</v>
      </c>
      <c r="J26" s="27" t="s">
        <v>318</v>
      </c>
      <c r="K26" s="30" t="s">
        <v>279</v>
      </c>
      <c r="L26" s="31">
        <v>6.6</v>
      </c>
      <c r="M26" s="31">
        <v>5.8</v>
      </c>
      <c r="N26" s="32">
        <v>0.09</v>
      </c>
      <c r="O26" s="32">
        <f t="shared" si="30"/>
        <v>0.89999999999999991</v>
      </c>
      <c r="P26" s="33">
        <v>6.2</v>
      </c>
      <c r="Q26" s="27">
        <v>2</v>
      </c>
      <c r="R26" s="27" t="s">
        <v>243</v>
      </c>
      <c r="S26" s="27">
        <v>4</v>
      </c>
      <c r="T26" s="27" t="s">
        <v>235</v>
      </c>
      <c r="V26" s="27">
        <f t="shared" si="36"/>
        <v>280</v>
      </c>
      <c r="W26" s="34">
        <f t="shared" si="37"/>
        <v>48.400000000000006</v>
      </c>
      <c r="X26" s="34">
        <f t="shared" si="38"/>
        <v>62.56</v>
      </c>
      <c r="Y26" s="34">
        <f t="shared" si="39"/>
        <v>29.900000000000002</v>
      </c>
      <c r="Z26" s="27">
        <v>9</v>
      </c>
      <c r="AB26" s="27">
        <v>1.4</v>
      </c>
      <c r="AC26" s="27">
        <v>0.4</v>
      </c>
      <c r="AD26" s="27">
        <v>0.16</v>
      </c>
      <c r="AE26" s="27">
        <v>0.13</v>
      </c>
      <c r="AF26" s="27">
        <v>0.1</v>
      </c>
      <c r="AG26" s="27">
        <v>2</v>
      </c>
      <c r="AI26" s="27">
        <v>68</v>
      </c>
      <c r="AJ26" s="27">
        <v>18</v>
      </c>
      <c r="AK26" s="31">
        <v>7.9</v>
      </c>
      <c r="AL26" s="35">
        <v>6.2</v>
      </c>
      <c r="AM26" s="31">
        <v>1</v>
      </c>
      <c r="AO26" s="31">
        <v>3.9</v>
      </c>
      <c r="AP26" s="24"/>
      <c r="AQ26" s="31">
        <f t="shared" si="40"/>
        <v>14.100000000000001</v>
      </c>
      <c r="AV26" s="27">
        <v>62</v>
      </c>
      <c r="AX26" s="36">
        <v>4</v>
      </c>
      <c r="AY26" s="37" t="s">
        <v>235</v>
      </c>
      <c r="AZ26" s="37">
        <v>2</v>
      </c>
      <c r="BB26" s="37" t="s">
        <v>243</v>
      </c>
      <c r="BC26" s="37" t="s">
        <v>243</v>
      </c>
      <c r="BD26" s="37" t="s">
        <v>243</v>
      </c>
      <c r="BE26" s="37" t="s">
        <v>243</v>
      </c>
      <c r="BG26" s="27">
        <v>17</v>
      </c>
      <c r="BH26" s="27">
        <v>9</v>
      </c>
      <c r="BI26" s="27">
        <v>55</v>
      </c>
      <c r="BJ26" s="27">
        <v>19</v>
      </c>
      <c r="BK26" s="27">
        <f t="shared" si="41"/>
        <v>74</v>
      </c>
      <c r="BL26" s="27" t="s">
        <v>405</v>
      </c>
    </row>
    <row r="27" spans="1:64" x14ac:dyDescent="0.25">
      <c r="A27" s="27">
        <v>130142947</v>
      </c>
      <c r="B27" s="27" t="s">
        <v>313</v>
      </c>
      <c r="C27" s="27" t="s">
        <v>261</v>
      </c>
      <c r="D27" s="27">
        <v>10</v>
      </c>
      <c r="E27" s="28">
        <v>50</v>
      </c>
      <c r="F27" s="27" t="s">
        <v>281</v>
      </c>
      <c r="G27" s="29">
        <v>359645</v>
      </c>
      <c r="H27" s="27">
        <v>5781875</v>
      </c>
      <c r="I27" s="27" t="s">
        <v>317</v>
      </c>
      <c r="J27" s="27" t="s">
        <v>318</v>
      </c>
      <c r="K27" s="30" t="s">
        <v>279</v>
      </c>
      <c r="L27" s="31">
        <v>5.7</v>
      </c>
      <c r="M27" s="31">
        <v>4.5999999999999996</v>
      </c>
      <c r="N27" s="32">
        <v>0.04</v>
      </c>
      <c r="O27" s="32">
        <f t="shared" si="30"/>
        <v>0.4</v>
      </c>
      <c r="P27" s="33">
        <v>6.4</v>
      </c>
      <c r="Q27" s="27">
        <v>2</v>
      </c>
      <c r="R27" s="27" t="s">
        <v>243</v>
      </c>
      <c r="S27" s="27">
        <v>7</v>
      </c>
      <c r="T27" s="27" t="s">
        <v>235</v>
      </c>
      <c r="V27" s="27">
        <f t="shared" si="36"/>
        <v>240</v>
      </c>
      <c r="W27" s="34">
        <f t="shared" si="37"/>
        <v>181.5</v>
      </c>
      <c r="X27" s="34">
        <f t="shared" si="38"/>
        <v>27.37</v>
      </c>
      <c r="Y27" s="34">
        <f t="shared" si="39"/>
        <v>55.199999999999996</v>
      </c>
      <c r="Z27" s="27">
        <v>54</v>
      </c>
      <c r="AB27" s="27">
        <v>1.2</v>
      </c>
      <c r="AC27" s="27">
        <v>1.5</v>
      </c>
      <c r="AD27" s="27">
        <v>7.0000000000000007E-2</v>
      </c>
      <c r="AE27" s="27">
        <v>0.24</v>
      </c>
      <c r="AF27" s="27">
        <v>0.6</v>
      </c>
      <c r="AG27" s="27">
        <v>3.7</v>
      </c>
      <c r="AI27" s="27">
        <v>33</v>
      </c>
      <c r="AJ27" s="27">
        <v>42</v>
      </c>
      <c r="AK27" s="31">
        <v>2</v>
      </c>
      <c r="AL27" s="35">
        <v>6.4</v>
      </c>
      <c r="AM27" s="31">
        <v>16</v>
      </c>
      <c r="AO27" s="31">
        <v>0.8</v>
      </c>
      <c r="AP27" s="24"/>
      <c r="AQ27" s="31">
        <f t="shared" si="40"/>
        <v>8.4</v>
      </c>
      <c r="AV27" s="27">
        <v>29</v>
      </c>
      <c r="AX27" s="36">
        <v>7</v>
      </c>
      <c r="AY27" s="37" t="s">
        <v>235</v>
      </c>
      <c r="AZ27" s="37">
        <v>2</v>
      </c>
      <c r="BB27" s="37" t="s">
        <v>245</v>
      </c>
      <c r="BC27" s="37" t="s">
        <v>245</v>
      </c>
      <c r="BD27" s="37" t="s">
        <v>242</v>
      </c>
      <c r="BE27" s="37" t="s">
        <v>243</v>
      </c>
      <c r="BG27" s="27">
        <v>20</v>
      </c>
      <c r="BH27" s="27">
        <v>19</v>
      </c>
      <c r="BI27" s="27">
        <v>31</v>
      </c>
      <c r="BJ27" s="27">
        <v>30</v>
      </c>
      <c r="BK27" s="27">
        <f t="shared" si="41"/>
        <v>61</v>
      </c>
      <c r="BL27" s="27" t="s">
        <v>404</v>
      </c>
    </row>
    <row r="28" spans="1:64" ht="13.5" thickBot="1" x14ac:dyDescent="0.3">
      <c r="A28" s="41">
        <v>130142952</v>
      </c>
      <c r="B28" s="41" t="s">
        <v>314</v>
      </c>
      <c r="C28" s="41" t="s">
        <v>282</v>
      </c>
      <c r="D28" s="41">
        <v>10</v>
      </c>
      <c r="E28" s="42">
        <v>50</v>
      </c>
      <c r="F28" s="41" t="s">
        <v>281</v>
      </c>
      <c r="G28" s="43">
        <v>361170</v>
      </c>
      <c r="H28" s="41">
        <v>5780667</v>
      </c>
      <c r="I28" s="41" t="s">
        <v>317</v>
      </c>
      <c r="J28" s="41" t="s">
        <v>318</v>
      </c>
      <c r="K28" s="44" t="s">
        <v>279</v>
      </c>
      <c r="L28" s="45">
        <v>5.8</v>
      </c>
      <c r="M28" s="45">
        <v>4.8</v>
      </c>
      <c r="N28" s="46">
        <v>7.0000000000000007E-2</v>
      </c>
      <c r="O28" s="46">
        <f t="shared" si="30"/>
        <v>0.70000000000000007</v>
      </c>
      <c r="P28" s="47">
        <v>2</v>
      </c>
      <c r="Q28" s="41">
        <v>2</v>
      </c>
      <c r="R28" s="41" t="s">
        <v>245</v>
      </c>
      <c r="S28" s="41">
        <v>8</v>
      </c>
      <c r="T28" s="41" t="s">
        <v>235</v>
      </c>
      <c r="V28" s="41">
        <f t="shared" si="36"/>
        <v>620</v>
      </c>
      <c r="W28" s="48">
        <f t="shared" si="37"/>
        <v>229.89999999999998</v>
      </c>
      <c r="X28" s="48">
        <f t="shared" si="38"/>
        <v>246.33</v>
      </c>
      <c r="Y28" s="48">
        <f t="shared" si="39"/>
        <v>27.599999999999998</v>
      </c>
      <c r="Z28" s="41">
        <v>21</v>
      </c>
      <c r="AB28" s="41">
        <v>3.1</v>
      </c>
      <c r="AC28" s="41">
        <v>1.9</v>
      </c>
      <c r="AD28" s="41">
        <v>0.63</v>
      </c>
      <c r="AE28" s="41">
        <v>0.12</v>
      </c>
      <c r="AF28" s="41">
        <v>0.2</v>
      </c>
      <c r="AG28" s="41">
        <v>6</v>
      </c>
      <c r="AI28" s="41">
        <v>52</v>
      </c>
      <c r="AJ28" s="41">
        <v>32</v>
      </c>
      <c r="AK28" s="45">
        <v>10</v>
      </c>
      <c r="AL28" s="49">
        <v>2</v>
      </c>
      <c r="AM28" s="45">
        <v>3.9</v>
      </c>
      <c r="AO28" s="45">
        <v>1.6</v>
      </c>
      <c r="AP28" s="24"/>
      <c r="AQ28" s="45">
        <f t="shared" si="40"/>
        <v>12</v>
      </c>
      <c r="AV28" s="41">
        <v>240</v>
      </c>
      <c r="AX28" s="50">
        <v>8</v>
      </c>
      <c r="AY28" s="51" t="s">
        <v>235</v>
      </c>
      <c r="AZ28" s="51">
        <v>2</v>
      </c>
      <c r="BB28" s="51" t="s">
        <v>243</v>
      </c>
      <c r="BC28" s="51" t="s">
        <v>243</v>
      </c>
      <c r="BD28" s="51" t="s">
        <v>245</v>
      </c>
      <c r="BE28" s="51" t="s">
        <v>245</v>
      </c>
      <c r="BG28" s="41">
        <v>24</v>
      </c>
      <c r="BH28" s="41">
        <v>26</v>
      </c>
      <c r="BI28" s="41">
        <v>20</v>
      </c>
      <c r="BJ28" s="41">
        <v>31</v>
      </c>
      <c r="BK28" s="41">
        <f t="shared" si="41"/>
        <v>51</v>
      </c>
      <c r="BL28" s="41" t="s">
        <v>402</v>
      </c>
    </row>
    <row r="29" spans="1:64" x14ac:dyDescent="0.25">
      <c r="H29" s="80" t="s">
        <v>367</v>
      </c>
      <c r="I29" s="81" t="s">
        <v>317</v>
      </c>
      <c r="J29" s="81" t="s">
        <v>318</v>
      </c>
      <c r="K29" s="81" t="s">
        <v>279</v>
      </c>
      <c r="L29" s="81">
        <f>AVERAGE(L21:L28)</f>
        <v>5.95</v>
      </c>
      <c r="M29" s="81">
        <f t="shared" ref="M29" si="42">AVERAGE(M21:M28)</f>
        <v>4.7874999999999996</v>
      </c>
      <c r="N29" s="82">
        <f t="shared" ref="N29" si="43">AVERAGE(N21:N28)</f>
        <v>5.2500000000000005E-2</v>
      </c>
      <c r="O29" s="82">
        <f t="shared" ref="O29" si="44">AVERAGE(O21:O28)</f>
        <v>0.52499999999999991</v>
      </c>
      <c r="P29" s="81">
        <f t="shared" ref="P29" si="45">AVERAGE(P21:P28)</f>
        <v>7.5750000000000002</v>
      </c>
      <c r="Q29" s="81" t="s">
        <v>370</v>
      </c>
      <c r="R29" s="81" t="s">
        <v>379</v>
      </c>
      <c r="S29" s="83" t="s">
        <v>380</v>
      </c>
      <c r="T29" s="81" t="s">
        <v>235</v>
      </c>
      <c r="V29" s="84">
        <f t="shared" ref="V29" si="46">AVERAGE(V21:V28)</f>
        <v>290</v>
      </c>
      <c r="W29" s="84">
        <f t="shared" ref="W29" si="47">AVERAGE(W21:W28)</f>
        <v>190.57499999999999</v>
      </c>
      <c r="X29" s="84">
        <f t="shared" ref="X29" si="48">AVERAGE(X21:X28)</f>
        <v>62.56</v>
      </c>
      <c r="Y29" s="84">
        <f t="shared" ref="Y29" si="49">AVERAGE(Y21:Y28)</f>
        <v>74.462500000000006</v>
      </c>
      <c r="Z29" s="84">
        <f t="shared" ref="Z29" si="50">AVERAGE(Z21:Z28)</f>
        <v>34.5</v>
      </c>
      <c r="AB29" s="81">
        <f t="shared" ref="AB29" si="51">AVERAGE(AB21:AB28)</f>
        <v>1.45</v>
      </c>
      <c r="AC29" s="81">
        <f t="shared" ref="AC29" si="52">AVERAGE(AC21:AC28)</f>
        <v>1.5750000000000002</v>
      </c>
      <c r="AD29" s="81">
        <f t="shared" ref="AD29" si="53">AVERAGE(AD21:AD28)</f>
        <v>0.15999999999999998</v>
      </c>
      <c r="AE29" s="81">
        <f t="shared" ref="AE29" si="54">AVERAGE(AE21:AE28)</f>
        <v>0.32374999999999998</v>
      </c>
      <c r="AF29" s="81">
        <f t="shared" ref="AF29" si="55">AVERAGE(AF21:AF28)</f>
        <v>0.38750000000000007</v>
      </c>
      <c r="AG29" s="81">
        <f t="shared" ref="AG29" si="56">AVERAGE(AG21:AG28)</f>
        <v>3.8624999999999998</v>
      </c>
      <c r="AI29" s="84">
        <f t="shared" ref="AI29" si="57">AVERAGE(AI21:AI28)</f>
        <v>41.25</v>
      </c>
      <c r="AJ29" s="84">
        <f t="shared" ref="AJ29" si="58">AVERAGE(AJ21:AJ28)</f>
        <v>37.375</v>
      </c>
      <c r="AK29" s="81">
        <f t="shared" ref="AK29" si="59">AVERAGE(AK21:AK28)</f>
        <v>4</v>
      </c>
      <c r="AL29" s="81">
        <f t="shared" ref="AL29" si="60">AVERAGE(AL21:AL28)</f>
        <v>7.5750000000000002</v>
      </c>
      <c r="AM29" s="81">
        <f t="shared" ref="AM29" si="61">AVERAGE(AM21:AM28)</f>
        <v>10.025</v>
      </c>
      <c r="AO29" s="81">
        <f t="shared" ref="AO29" si="62">AVERAGE(AO21:AO28)</f>
        <v>1.4125000000000001</v>
      </c>
      <c r="AP29" s="24"/>
      <c r="AQ29" s="81">
        <f t="shared" ref="AQ29" si="63">AVERAGE(AQ21:AQ28)</f>
        <v>11.575000000000001</v>
      </c>
      <c r="AS29" s="81"/>
      <c r="AT29" s="81"/>
      <c r="AV29" s="84">
        <f t="shared" ref="AV29" si="64">AVERAGE(AV21:AV28)</f>
        <v>61.375</v>
      </c>
      <c r="AX29" s="83" t="s">
        <v>380</v>
      </c>
      <c r="AY29" s="81" t="s">
        <v>235</v>
      </c>
      <c r="AZ29" s="81" t="s">
        <v>370</v>
      </c>
      <c r="BB29" s="81" t="s">
        <v>379</v>
      </c>
      <c r="BC29" s="81" t="s">
        <v>382</v>
      </c>
      <c r="BD29" s="81" t="s">
        <v>379</v>
      </c>
      <c r="BE29" s="81" t="s">
        <v>379</v>
      </c>
      <c r="BG29" s="84">
        <f t="shared" ref="BG29:BK29" si="65">AVERAGE(BG21:BG28)</f>
        <v>21.5</v>
      </c>
      <c r="BH29" s="84">
        <f t="shared" si="65"/>
        <v>19.5</v>
      </c>
      <c r="BI29" s="84">
        <f t="shared" si="65"/>
        <v>30.5</v>
      </c>
      <c r="BJ29" s="84">
        <f t="shared" si="65"/>
        <v>29</v>
      </c>
      <c r="BK29" s="84">
        <f t="shared" si="65"/>
        <v>59.5</v>
      </c>
      <c r="BL29" s="84" t="s">
        <v>407</v>
      </c>
    </row>
    <row r="30" spans="1:64" x14ac:dyDescent="0.25">
      <c r="K30" s="2"/>
      <c r="L30" s="24"/>
      <c r="M30" s="24"/>
      <c r="N30" s="68"/>
      <c r="O30" s="68"/>
      <c r="P30" s="69"/>
      <c r="W30" s="70"/>
      <c r="X30" s="70"/>
      <c r="Y30" s="70"/>
      <c r="AK30" s="24"/>
      <c r="AL30" s="69"/>
      <c r="AM30" s="24"/>
      <c r="AO30" s="24"/>
      <c r="AP30" s="24"/>
      <c r="AQ30" s="24"/>
      <c r="AX30" s="84">
        <f>AVERAGE(AX21:AX28)</f>
        <v>8.5</v>
      </c>
    </row>
    <row r="31" spans="1:64" x14ac:dyDescent="0.25">
      <c r="K31" s="2"/>
      <c r="L31" s="24"/>
      <c r="M31" s="24"/>
      <c r="N31" s="68"/>
      <c r="O31" s="68"/>
      <c r="P31" s="69"/>
      <c r="W31" s="70"/>
      <c r="X31" s="70"/>
      <c r="Y31" s="70"/>
      <c r="AK31" s="24"/>
      <c r="AL31" s="69"/>
      <c r="AM31" s="24"/>
      <c r="AO31" s="24"/>
      <c r="AP31" s="24"/>
      <c r="AQ31" s="24"/>
    </row>
    <row r="32" spans="1:64" ht="13.5" thickBot="1" x14ac:dyDescent="0.3">
      <c r="K32" s="2"/>
      <c r="L32" s="24"/>
      <c r="M32" s="24"/>
      <c r="N32" s="68"/>
      <c r="O32" s="68"/>
      <c r="P32" s="69"/>
      <c r="W32" s="70"/>
      <c r="X32" s="70"/>
      <c r="Y32" s="70"/>
      <c r="AK32" s="24"/>
      <c r="AL32" s="69"/>
      <c r="AM32" s="24"/>
      <c r="AO32" s="24"/>
      <c r="AP32" s="24"/>
      <c r="AQ32" s="24"/>
    </row>
    <row r="33" spans="1:64" x14ac:dyDescent="0.25">
      <c r="A33" s="15">
        <v>130142908</v>
      </c>
      <c r="B33" s="15" t="s">
        <v>307</v>
      </c>
      <c r="C33" s="15" t="s">
        <v>252</v>
      </c>
      <c r="D33" s="15">
        <v>50</v>
      </c>
      <c r="E33" s="16">
        <v>100</v>
      </c>
      <c r="F33" s="15" t="s">
        <v>281</v>
      </c>
      <c r="G33" s="17">
        <v>358693</v>
      </c>
      <c r="H33" s="15">
        <v>5784144</v>
      </c>
      <c r="I33" s="15" t="s">
        <v>319</v>
      </c>
      <c r="J33" s="15" t="s">
        <v>320</v>
      </c>
      <c r="K33" s="18" t="s">
        <v>280</v>
      </c>
      <c r="L33" s="19">
        <v>6.6</v>
      </c>
      <c r="M33" s="19">
        <v>5.0999999999999996</v>
      </c>
      <c r="N33" s="20">
        <v>0.14000000000000001</v>
      </c>
      <c r="O33" s="20">
        <f t="shared" ref="O33:O40" si="66">N33*6</f>
        <v>0.84000000000000008</v>
      </c>
      <c r="P33" s="21">
        <v>32</v>
      </c>
      <c r="Q33" s="15">
        <v>8</v>
      </c>
      <c r="R33" s="15" t="s">
        <v>246</v>
      </c>
      <c r="S33" s="15">
        <v>11</v>
      </c>
      <c r="T33" s="15" t="s">
        <v>234</v>
      </c>
      <c r="V33" s="15">
        <f t="shared" ref="V33:V40" si="67">AB33*200</f>
        <v>60</v>
      </c>
      <c r="W33" s="22">
        <f t="shared" ref="W33:W40" si="68">AC33*121</f>
        <v>617.09999999999991</v>
      </c>
      <c r="X33" s="22">
        <f t="shared" ref="X33:X40" si="69">AD33*391</f>
        <v>31.28</v>
      </c>
      <c r="Y33" s="22">
        <f t="shared" ref="Y33:Y40" si="70">AE33*230</f>
        <v>621</v>
      </c>
      <c r="Z33" s="15">
        <v>14</v>
      </c>
      <c r="AB33" s="15">
        <v>0.3</v>
      </c>
      <c r="AC33" s="15">
        <v>5.0999999999999996</v>
      </c>
      <c r="AD33" s="15">
        <v>0.08</v>
      </c>
      <c r="AE33" s="15">
        <v>2.7</v>
      </c>
      <c r="AF33" s="15">
        <v>0.2</v>
      </c>
      <c r="AG33" s="15">
        <v>8.3000000000000007</v>
      </c>
      <c r="AI33" s="15">
        <v>3.5</v>
      </c>
      <c r="AJ33" s="15">
        <v>61</v>
      </c>
      <c r="AK33" s="19">
        <v>0.93</v>
      </c>
      <c r="AL33" s="23">
        <v>32</v>
      </c>
      <c r="AM33" s="19">
        <v>1.8</v>
      </c>
      <c r="AO33" s="19">
        <v>0.1</v>
      </c>
      <c r="AP33" s="24"/>
      <c r="AQ33" s="19">
        <f t="shared" ref="AQ33:AQ40" si="71">AK33+AL33</f>
        <v>32.93</v>
      </c>
      <c r="AV33" s="15">
        <v>30</v>
      </c>
      <c r="AX33" s="16">
        <v>11</v>
      </c>
      <c r="AY33" s="15" t="s">
        <v>234</v>
      </c>
      <c r="AZ33" s="15">
        <v>8</v>
      </c>
      <c r="BB33" s="15" t="s">
        <v>243</v>
      </c>
      <c r="BC33" s="15" t="s">
        <v>245</v>
      </c>
      <c r="BD33" s="15" t="s">
        <v>245</v>
      </c>
      <c r="BE33" s="15" t="s">
        <v>246</v>
      </c>
      <c r="BG33" s="15">
        <v>24</v>
      </c>
      <c r="BH33" s="15">
        <v>36</v>
      </c>
      <c r="BI33" s="15">
        <v>22</v>
      </c>
      <c r="BJ33" s="15">
        <v>19</v>
      </c>
      <c r="BK33" s="15">
        <f>BI33+BJ33</f>
        <v>41</v>
      </c>
      <c r="BL33" s="15" t="s">
        <v>402</v>
      </c>
    </row>
    <row r="34" spans="1:64" x14ac:dyDescent="0.25">
      <c r="A34" s="27">
        <v>130142913</v>
      </c>
      <c r="B34" s="27" t="s">
        <v>308</v>
      </c>
      <c r="C34" s="27" t="s">
        <v>257</v>
      </c>
      <c r="D34" s="27">
        <v>50</v>
      </c>
      <c r="E34" s="28">
        <v>100</v>
      </c>
      <c r="F34" s="27" t="s">
        <v>281</v>
      </c>
      <c r="G34" s="29">
        <v>359901</v>
      </c>
      <c r="H34" s="27">
        <v>5783959</v>
      </c>
      <c r="I34" s="27" t="s">
        <v>319</v>
      </c>
      <c r="J34" s="27" t="s">
        <v>320</v>
      </c>
      <c r="K34" s="30" t="s">
        <v>280</v>
      </c>
      <c r="L34" s="31">
        <v>6.1</v>
      </c>
      <c r="M34" s="31">
        <v>4.5999999999999996</v>
      </c>
      <c r="N34" s="32">
        <v>0.09</v>
      </c>
      <c r="O34" s="32">
        <f t="shared" si="66"/>
        <v>0.54</v>
      </c>
      <c r="P34" s="33">
        <v>16</v>
      </c>
      <c r="Q34" s="27">
        <v>2</v>
      </c>
      <c r="R34" s="27" t="s">
        <v>243</v>
      </c>
      <c r="S34" s="27">
        <v>5</v>
      </c>
      <c r="T34" s="27" t="s">
        <v>235</v>
      </c>
      <c r="V34" s="27">
        <f t="shared" si="67"/>
        <v>220.00000000000003</v>
      </c>
      <c r="W34" s="34">
        <f t="shared" si="68"/>
        <v>726</v>
      </c>
      <c r="X34" s="34">
        <f t="shared" si="69"/>
        <v>54.74</v>
      </c>
      <c r="Y34" s="34">
        <f t="shared" si="70"/>
        <v>345</v>
      </c>
      <c r="Z34" s="27">
        <v>49</v>
      </c>
      <c r="AB34" s="27">
        <v>1.1000000000000001</v>
      </c>
      <c r="AC34" s="27">
        <v>6</v>
      </c>
      <c r="AD34" s="27">
        <v>0.14000000000000001</v>
      </c>
      <c r="AE34" s="27">
        <v>1.5</v>
      </c>
      <c r="AF34" s="27">
        <v>0.6</v>
      </c>
      <c r="AG34" s="27">
        <v>9.3000000000000007</v>
      </c>
      <c r="AI34" s="27">
        <v>12</v>
      </c>
      <c r="AJ34" s="27">
        <v>65</v>
      </c>
      <c r="AK34" s="31">
        <v>1.5</v>
      </c>
      <c r="AL34" s="35">
        <v>16</v>
      </c>
      <c r="AM34" s="31">
        <v>5.9</v>
      </c>
      <c r="AO34" s="31">
        <v>0.2</v>
      </c>
      <c r="AP34" s="24"/>
      <c r="AQ34" s="31">
        <f t="shared" si="71"/>
        <v>17.5</v>
      </c>
      <c r="AV34" s="27">
        <v>55</v>
      </c>
      <c r="AX34" s="36">
        <v>5</v>
      </c>
      <c r="AY34" s="37" t="s">
        <v>235</v>
      </c>
      <c r="AZ34" s="37">
        <v>2</v>
      </c>
      <c r="BB34" s="37" t="s">
        <v>243</v>
      </c>
      <c r="BC34" s="37" t="s">
        <v>244</v>
      </c>
      <c r="BD34" s="37" t="s">
        <v>243</v>
      </c>
      <c r="BE34" s="37" t="s">
        <v>243</v>
      </c>
      <c r="BG34" s="27">
        <v>17</v>
      </c>
      <c r="BH34" s="27">
        <v>41</v>
      </c>
      <c r="BI34" s="27">
        <v>12</v>
      </c>
      <c r="BJ34" s="27">
        <v>29</v>
      </c>
      <c r="BK34" s="27">
        <f t="shared" ref="BK34:BK40" si="72">BI34+BJ34</f>
        <v>41</v>
      </c>
      <c r="BL34" s="27" t="s">
        <v>60</v>
      </c>
    </row>
    <row r="35" spans="1:64" x14ac:dyDescent="0.25">
      <c r="A35" s="27">
        <v>130142923</v>
      </c>
      <c r="B35" s="27" t="s">
        <v>309</v>
      </c>
      <c r="C35" s="27" t="s">
        <v>288</v>
      </c>
      <c r="D35" s="27">
        <v>50</v>
      </c>
      <c r="E35" s="28">
        <v>100</v>
      </c>
      <c r="F35" s="27" t="s">
        <v>281</v>
      </c>
      <c r="G35" s="29">
        <v>358698</v>
      </c>
      <c r="H35" s="27">
        <v>5783360</v>
      </c>
      <c r="I35" s="27" t="s">
        <v>319</v>
      </c>
      <c r="J35" s="27" t="s">
        <v>320</v>
      </c>
      <c r="K35" s="30" t="s">
        <v>280</v>
      </c>
      <c r="L35" s="31">
        <v>6.3</v>
      </c>
      <c r="M35" s="31">
        <v>5.4</v>
      </c>
      <c r="N35" s="32">
        <v>0.22</v>
      </c>
      <c r="O35" s="32">
        <f t="shared" si="66"/>
        <v>1.32</v>
      </c>
      <c r="P35" s="33">
        <v>28</v>
      </c>
      <c r="Q35" s="27">
        <v>2</v>
      </c>
      <c r="R35" s="27" t="s">
        <v>245</v>
      </c>
      <c r="S35" s="27">
        <v>12</v>
      </c>
      <c r="T35" s="27" t="s">
        <v>235</v>
      </c>
      <c r="V35" s="27">
        <f t="shared" si="67"/>
        <v>180</v>
      </c>
      <c r="W35" s="34">
        <f t="shared" si="68"/>
        <v>701.8</v>
      </c>
      <c r="X35" s="34">
        <f t="shared" si="69"/>
        <v>50.83</v>
      </c>
      <c r="Y35" s="34">
        <f t="shared" si="70"/>
        <v>598</v>
      </c>
      <c r="Z35" s="27">
        <v>9</v>
      </c>
      <c r="AB35" s="27">
        <v>0.9</v>
      </c>
      <c r="AC35" s="27">
        <v>5.8</v>
      </c>
      <c r="AD35" s="27">
        <v>0.13</v>
      </c>
      <c r="AE35" s="27">
        <v>2.6</v>
      </c>
      <c r="AF35" s="27">
        <v>0.1</v>
      </c>
      <c r="AG35" s="27">
        <v>9.5</v>
      </c>
      <c r="AI35" s="27">
        <v>9.6999999999999993</v>
      </c>
      <c r="AJ35" s="27">
        <v>61</v>
      </c>
      <c r="AK35" s="31">
        <v>1.3</v>
      </c>
      <c r="AL35" s="35">
        <v>28</v>
      </c>
      <c r="AM35" s="31">
        <v>1</v>
      </c>
      <c r="AO35" s="31">
        <v>0.2</v>
      </c>
      <c r="AP35" s="24"/>
      <c r="AQ35" s="31">
        <f t="shared" si="71"/>
        <v>29.3</v>
      </c>
      <c r="AV35" s="27">
        <v>49</v>
      </c>
      <c r="AX35" s="36">
        <v>12</v>
      </c>
      <c r="AY35" s="37" t="s">
        <v>235</v>
      </c>
      <c r="AZ35" s="37">
        <v>2</v>
      </c>
      <c r="BB35" s="37" t="s">
        <v>245</v>
      </c>
      <c r="BC35" s="37" t="s">
        <v>245</v>
      </c>
      <c r="BD35" s="37" t="s">
        <v>245</v>
      </c>
      <c r="BE35" s="37" t="s">
        <v>245</v>
      </c>
      <c r="BG35" s="27">
        <v>16</v>
      </c>
      <c r="BH35" s="27">
        <v>32</v>
      </c>
      <c r="BI35" s="27">
        <v>33</v>
      </c>
      <c r="BJ35" s="27">
        <v>19</v>
      </c>
      <c r="BK35" s="27">
        <f t="shared" si="72"/>
        <v>52</v>
      </c>
      <c r="BL35" s="27" t="s">
        <v>402</v>
      </c>
    </row>
    <row r="36" spans="1:64" x14ac:dyDescent="0.25">
      <c r="A36" s="27">
        <v>130142928</v>
      </c>
      <c r="B36" s="27" t="s">
        <v>310</v>
      </c>
      <c r="C36" s="27" t="s">
        <v>293</v>
      </c>
      <c r="D36" s="27">
        <v>50</v>
      </c>
      <c r="E36" s="28">
        <v>100</v>
      </c>
      <c r="F36" s="27" t="s">
        <v>281</v>
      </c>
      <c r="G36" s="29">
        <v>359609</v>
      </c>
      <c r="H36" s="27">
        <v>5783244</v>
      </c>
      <c r="I36" s="27" t="s">
        <v>319</v>
      </c>
      <c r="J36" s="27" t="s">
        <v>320</v>
      </c>
      <c r="K36" s="30" t="s">
        <v>280</v>
      </c>
      <c r="L36" s="31">
        <v>7.2</v>
      </c>
      <c r="M36" s="31">
        <v>6.3</v>
      </c>
      <c r="N36" s="32">
        <v>0.32</v>
      </c>
      <c r="O36" s="32">
        <f t="shared" si="66"/>
        <v>1.92</v>
      </c>
      <c r="P36" s="33">
        <v>24</v>
      </c>
      <c r="Q36" s="27">
        <v>2</v>
      </c>
      <c r="R36" s="27" t="s">
        <v>243</v>
      </c>
      <c r="S36" s="27">
        <v>7</v>
      </c>
      <c r="T36" s="27" t="s">
        <v>235</v>
      </c>
      <c r="V36" s="27">
        <f t="shared" si="67"/>
        <v>459.99999999999994</v>
      </c>
      <c r="W36" s="34">
        <f t="shared" si="68"/>
        <v>907.5</v>
      </c>
      <c r="X36" s="34">
        <f t="shared" si="69"/>
        <v>62.56</v>
      </c>
      <c r="Y36" s="34">
        <f t="shared" si="70"/>
        <v>736</v>
      </c>
      <c r="Z36" s="27">
        <v>9</v>
      </c>
      <c r="AB36" s="27">
        <v>2.2999999999999998</v>
      </c>
      <c r="AC36" s="27">
        <v>7.5</v>
      </c>
      <c r="AD36" s="27">
        <v>0.16</v>
      </c>
      <c r="AE36" s="27">
        <v>3.2</v>
      </c>
      <c r="AF36" s="27">
        <v>0.1</v>
      </c>
      <c r="AG36" s="27">
        <v>13.3</v>
      </c>
      <c r="AI36" s="27">
        <v>18</v>
      </c>
      <c r="AJ36" s="27">
        <v>57</v>
      </c>
      <c r="AK36" s="31">
        <v>1.2</v>
      </c>
      <c r="AL36" s="35">
        <v>24</v>
      </c>
      <c r="AM36" s="31">
        <v>1</v>
      </c>
      <c r="AO36" s="31">
        <v>0.3</v>
      </c>
      <c r="AP36" s="24"/>
      <c r="AQ36" s="31">
        <f t="shared" si="71"/>
        <v>25.2</v>
      </c>
      <c r="AV36" s="27">
        <v>63</v>
      </c>
      <c r="AX36" s="36">
        <v>7</v>
      </c>
      <c r="AY36" s="37" t="s">
        <v>235</v>
      </c>
      <c r="AZ36" s="37">
        <v>2</v>
      </c>
      <c r="BB36" s="37" t="s">
        <v>245</v>
      </c>
      <c r="BC36" s="37" t="s">
        <v>245</v>
      </c>
      <c r="BD36" s="37" t="s">
        <v>242</v>
      </c>
      <c r="BE36" s="37" t="s">
        <v>243</v>
      </c>
      <c r="BG36" s="27">
        <v>17</v>
      </c>
      <c r="BH36" s="27">
        <v>40</v>
      </c>
      <c r="BI36" s="27">
        <v>11</v>
      </c>
      <c r="BJ36" s="27">
        <v>32</v>
      </c>
      <c r="BK36" s="27">
        <f t="shared" si="72"/>
        <v>43</v>
      </c>
      <c r="BL36" s="27" t="s">
        <v>60</v>
      </c>
    </row>
    <row r="37" spans="1:64" x14ac:dyDescent="0.25">
      <c r="A37" s="27">
        <v>130142938</v>
      </c>
      <c r="B37" s="27" t="s">
        <v>311</v>
      </c>
      <c r="C37" s="27" t="s">
        <v>298</v>
      </c>
      <c r="D37" s="27">
        <v>50</v>
      </c>
      <c r="E37" s="28">
        <v>100</v>
      </c>
      <c r="F37" s="27" t="s">
        <v>281</v>
      </c>
      <c r="G37" s="29">
        <v>358977</v>
      </c>
      <c r="H37" s="27">
        <v>5782664</v>
      </c>
      <c r="I37" s="27" t="s">
        <v>319</v>
      </c>
      <c r="J37" s="27" t="s">
        <v>320</v>
      </c>
      <c r="K37" s="30" t="s">
        <v>280</v>
      </c>
      <c r="L37" s="31">
        <v>6.1</v>
      </c>
      <c r="M37" s="31">
        <v>4.8</v>
      </c>
      <c r="N37" s="32">
        <v>0.12</v>
      </c>
      <c r="O37" s="32">
        <f t="shared" si="66"/>
        <v>0.72</v>
      </c>
      <c r="P37" s="33">
        <v>14</v>
      </c>
      <c r="Q37" s="27">
        <v>2</v>
      </c>
      <c r="R37" s="27" t="s">
        <v>242</v>
      </c>
      <c r="S37" s="27">
        <v>2</v>
      </c>
      <c r="T37" s="27" t="s">
        <v>235</v>
      </c>
      <c r="V37" s="27">
        <f t="shared" si="67"/>
        <v>380</v>
      </c>
      <c r="W37" s="34">
        <f t="shared" si="68"/>
        <v>847</v>
      </c>
      <c r="X37" s="34">
        <f t="shared" si="69"/>
        <v>66.47</v>
      </c>
      <c r="Y37" s="34">
        <f t="shared" si="70"/>
        <v>368</v>
      </c>
      <c r="Z37" s="27">
        <v>23</v>
      </c>
      <c r="AB37" s="27">
        <v>1.9</v>
      </c>
      <c r="AC37" s="27">
        <v>7</v>
      </c>
      <c r="AD37" s="27">
        <v>0.17</v>
      </c>
      <c r="AE37" s="27">
        <v>1.6</v>
      </c>
      <c r="AF37" s="27">
        <v>0.3</v>
      </c>
      <c r="AG37" s="27">
        <v>10.9</v>
      </c>
      <c r="AI37" s="27">
        <v>17</v>
      </c>
      <c r="AJ37" s="27">
        <v>65</v>
      </c>
      <c r="AK37" s="31">
        <v>1.5</v>
      </c>
      <c r="AL37" s="35">
        <v>14</v>
      </c>
      <c r="AM37" s="31">
        <v>2.2999999999999998</v>
      </c>
      <c r="AO37" s="31">
        <v>0.3</v>
      </c>
      <c r="AP37" s="24"/>
      <c r="AQ37" s="31">
        <f t="shared" si="71"/>
        <v>15.5</v>
      </c>
      <c r="AV37" s="27">
        <v>65</v>
      </c>
      <c r="AX37" s="36">
        <v>2</v>
      </c>
      <c r="AY37" s="37" t="s">
        <v>235</v>
      </c>
      <c r="AZ37" s="37">
        <v>2</v>
      </c>
      <c r="BB37" s="37" t="s">
        <v>243</v>
      </c>
      <c r="BC37" s="37" t="s">
        <v>243</v>
      </c>
      <c r="BD37" s="37" t="s">
        <v>242</v>
      </c>
      <c r="BE37" s="37" t="s">
        <v>242</v>
      </c>
      <c r="BG37" s="27">
        <v>22</v>
      </c>
      <c r="BH37" s="27">
        <v>44</v>
      </c>
      <c r="BI37" s="27">
        <v>4</v>
      </c>
      <c r="BJ37" s="27">
        <v>30</v>
      </c>
      <c r="BK37" s="27">
        <f t="shared" si="72"/>
        <v>34</v>
      </c>
      <c r="BL37" s="27" t="s">
        <v>60</v>
      </c>
    </row>
    <row r="38" spans="1:64" x14ac:dyDescent="0.25">
      <c r="A38" s="27">
        <v>130142943</v>
      </c>
      <c r="B38" s="27" t="s">
        <v>312</v>
      </c>
      <c r="C38" s="27" t="s">
        <v>303</v>
      </c>
      <c r="D38" s="27">
        <v>50</v>
      </c>
      <c r="E38" s="28">
        <v>100</v>
      </c>
      <c r="F38" s="27" t="s">
        <v>281</v>
      </c>
      <c r="G38" s="29">
        <v>361585</v>
      </c>
      <c r="H38" s="27">
        <v>5782226</v>
      </c>
      <c r="I38" s="27" t="s">
        <v>319</v>
      </c>
      <c r="J38" s="27" t="s">
        <v>320</v>
      </c>
      <c r="K38" s="30" t="s">
        <v>280</v>
      </c>
      <c r="L38" s="31">
        <v>5.3</v>
      </c>
      <c r="M38" s="31">
        <v>4.4000000000000004</v>
      </c>
      <c r="N38" s="32">
        <v>0.18</v>
      </c>
      <c r="O38" s="32">
        <f t="shared" si="66"/>
        <v>1.08</v>
      </c>
      <c r="P38" s="33">
        <v>13</v>
      </c>
      <c r="Q38" s="27">
        <v>7</v>
      </c>
      <c r="R38" s="27" t="s">
        <v>242</v>
      </c>
      <c r="S38" s="27">
        <v>1</v>
      </c>
      <c r="T38" s="27" t="s">
        <v>234</v>
      </c>
      <c r="V38" s="27">
        <f t="shared" si="67"/>
        <v>180</v>
      </c>
      <c r="W38" s="34">
        <f t="shared" si="68"/>
        <v>1004.3000000000001</v>
      </c>
      <c r="X38" s="34">
        <f t="shared" si="69"/>
        <v>97.75</v>
      </c>
      <c r="Y38" s="34">
        <f t="shared" si="70"/>
        <v>345</v>
      </c>
      <c r="Z38" s="27">
        <v>94</v>
      </c>
      <c r="AB38" s="27">
        <v>0.9</v>
      </c>
      <c r="AC38" s="27">
        <v>8.3000000000000007</v>
      </c>
      <c r="AD38" s="27">
        <v>0.25</v>
      </c>
      <c r="AE38" s="27">
        <v>1.5</v>
      </c>
      <c r="AF38" s="27">
        <v>1</v>
      </c>
      <c r="AG38" s="27">
        <v>12</v>
      </c>
      <c r="AI38" s="27">
        <v>7.4</v>
      </c>
      <c r="AJ38" s="27">
        <v>69</v>
      </c>
      <c r="AK38" s="31">
        <v>2.1</v>
      </c>
      <c r="AL38" s="35">
        <v>13</v>
      </c>
      <c r="AM38" s="31">
        <v>8.6999999999999993</v>
      </c>
      <c r="AO38" s="31">
        <v>0.1</v>
      </c>
      <c r="AP38" s="24"/>
      <c r="AQ38" s="31">
        <f t="shared" si="71"/>
        <v>15.1</v>
      </c>
      <c r="AV38" s="27">
        <v>97</v>
      </c>
      <c r="AX38" s="36">
        <v>1</v>
      </c>
      <c r="AY38" s="37" t="s">
        <v>234</v>
      </c>
      <c r="AZ38" s="37">
        <v>7</v>
      </c>
      <c r="BB38" s="37" t="s">
        <v>242</v>
      </c>
      <c r="BC38" s="37" t="s">
        <v>243</v>
      </c>
      <c r="BD38" s="37" t="s">
        <v>242</v>
      </c>
      <c r="BE38" s="37" t="s">
        <v>242</v>
      </c>
      <c r="BG38" s="27">
        <v>12</v>
      </c>
      <c r="BH38" s="27">
        <v>47</v>
      </c>
      <c r="BI38" s="27">
        <v>28</v>
      </c>
      <c r="BJ38" s="27">
        <v>13</v>
      </c>
      <c r="BK38" s="27">
        <f t="shared" si="72"/>
        <v>41</v>
      </c>
      <c r="BL38" s="27" t="s">
        <v>60</v>
      </c>
    </row>
    <row r="39" spans="1:64" x14ac:dyDescent="0.25">
      <c r="A39" s="27">
        <v>130142948</v>
      </c>
      <c r="B39" s="27" t="s">
        <v>313</v>
      </c>
      <c r="C39" s="27" t="s">
        <v>262</v>
      </c>
      <c r="D39" s="27">
        <v>50</v>
      </c>
      <c r="E39" s="28">
        <v>100</v>
      </c>
      <c r="F39" s="27" t="s">
        <v>281</v>
      </c>
      <c r="G39" s="29">
        <v>359645</v>
      </c>
      <c r="H39" s="27">
        <v>5781875</v>
      </c>
      <c r="I39" s="27" t="s">
        <v>319</v>
      </c>
      <c r="J39" s="27" t="s">
        <v>320</v>
      </c>
      <c r="K39" s="30" t="s">
        <v>280</v>
      </c>
      <c r="L39" s="31">
        <v>6.5</v>
      </c>
      <c r="M39" s="31">
        <v>5.4</v>
      </c>
      <c r="N39" s="32">
        <v>0.12</v>
      </c>
      <c r="O39" s="32">
        <f t="shared" si="66"/>
        <v>0.72</v>
      </c>
      <c r="P39" s="33">
        <v>23</v>
      </c>
      <c r="Q39" s="27">
        <v>2</v>
      </c>
      <c r="R39" s="27" t="s">
        <v>245</v>
      </c>
      <c r="S39" s="27">
        <v>12</v>
      </c>
      <c r="T39" s="27" t="s">
        <v>234</v>
      </c>
      <c r="V39" s="27">
        <f t="shared" si="67"/>
        <v>80</v>
      </c>
      <c r="W39" s="34">
        <f t="shared" si="68"/>
        <v>774.40000000000009</v>
      </c>
      <c r="X39" s="34">
        <f t="shared" si="69"/>
        <v>50.83</v>
      </c>
      <c r="Y39" s="34">
        <f t="shared" si="70"/>
        <v>483</v>
      </c>
      <c r="Z39" s="27">
        <v>9.6</v>
      </c>
      <c r="AB39" s="27">
        <v>0.4</v>
      </c>
      <c r="AC39" s="27">
        <v>6.4</v>
      </c>
      <c r="AD39" s="27">
        <v>0.13</v>
      </c>
      <c r="AE39" s="27">
        <v>2.1</v>
      </c>
      <c r="AF39" s="27">
        <v>0.1</v>
      </c>
      <c r="AG39" s="27">
        <v>9.1999999999999993</v>
      </c>
      <c r="AI39" s="27">
        <v>4.5999999999999996</v>
      </c>
      <c r="AJ39" s="27">
        <v>70</v>
      </c>
      <c r="AK39" s="31">
        <v>1.4</v>
      </c>
      <c r="AL39" s="35">
        <v>23</v>
      </c>
      <c r="AM39" s="31">
        <v>1.2</v>
      </c>
      <c r="AO39" s="31">
        <v>0.1</v>
      </c>
      <c r="AP39" s="24"/>
      <c r="AQ39" s="31">
        <f t="shared" si="71"/>
        <v>24.4</v>
      </c>
      <c r="AV39" s="27">
        <v>51</v>
      </c>
      <c r="AX39" s="36">
        <v>12</v>
      </c>
      <c r="AY39" s="37" t="s">
        <v>234</v>
      </c>
      <c r="AZ39" s="37">
        <v>2</v>
      </c>
      <c r="BB39" s="37" t="s">
        <v>245</v>
      </c>
      <c r="BC39" s="37" t="s">
        <v>245</v>
      </c>
      <c r="BD39" s="37" t="s">
        <v>245</v>
      </c>
      <c r="BE39" s="37" t="s">
        <v>245</v>
      </c>
      <c r="BG39" s="27">
        <v>15</v>
      </c>
      <c r="BH39" s="27">
        <v>31</v>
      </c>
      <c r="BI39" s="27">
        <v>25</v>
      </c>
      <c r="BJ39" s="27">
        <v>30</v>
      </c>
      <c r="BK39" s="27">
        <f t="shared" si="72"/>
        <v>55</v>
      </c>
      <c r="BL39" s="27" t="s">
        <v>402</v>
      </c>
    </row>
    <row r="40" spans="1:64" ht="13.5" thickBot="1" x14ac:dyDescent="0.3">
      <c r="A40" s="41">
        <v>130142953</v>
      </c>
      <c r="B40" s="41" t="s">
        <v>314</v>
      </c>
      <c r="C40" s="41" t="s">
        <v>283</v>
      </c>
      <c r="D40" s="41">
        <v>50</v>
      </c>
      <c r="E40" s="42">
        <v>100</v>
      </c>
      <c r="F40" s="41" t="s">
        <v>281</v>
      </c>
      <c r="G40" s="43">
        <v>361170</v>
      </c>
      <c r="H40" s="41">
        <v>5780667</v>
      </c>
      <c r="I40" s="41" t="s">
        <v>319</v>
      </c>
      <c r="J40" s="41" t="s">
        <v>320</v>
      </c>
      <c r="K40" s="44" t="s">
        <v>280</v>
      </c>
      <c r="L40" s="45">
        <v>5.5</v>
      </c>
      <c r="M40" s="45">
        <v>4.7</v>
      </c>
      <c r="N40" s="46">
        <v>0.15</v>
      </c>
      <c r="O40" s="46">
        <f t="shared" si="66"/>
        <v>0.89999999999999991</v>
      </c>
      <c r="P40" s="47">
        <v>6.2</v>
      </c>
      <c r="Q40" s="41">
        <v>6</v>
      </c>
      <c r="R40" s="41" t="s">
        <v>242</v>
      </c>
      <c r="S40" s="41">
        <v>0</v>
      </c>
      <c r="T40" s="41" t="s">
        <v>234</v>
      </c>
      <c r="V40" s="41">
        <f t="shared" si="67"/>
        <v>420</v>
      </c>
      <c r="W40" s="48">
        <f t="shared" si="68"/>
        <v>762.3</v>
      </c>
      <c r="X40" s="48">
        <f t="shared" si="69"/>
        <v>113.38999999999999</v>
      </c>
      <c r="Y40" s="48">
        <f t="shared" si="70"/>
        <v>133.39999999999998</v>
      </c>
      <c r="Z40" s="41">
        <v>23</v>
      </c>
      <c r="AB40" s="41">
        <v>2.1</v>
      </c>
      <c r="AC40" s="41">
        <v>6.3</v>
      </c>
      <c r="AD40" s="41">
        <v>0.28999999999999998</v>
      </c>
      <c r="AE40" s="41">
        <v>0.57999999999999996</v>
      </c>
      <c r="AF40" s="41">
        <v>0.3</v>
      </c>
      <c r="AG40" s="41">
        <v>9.5</v>
      </c>
      <c r="AI40" s="41">
        <v>22</v>
      </c>
      <c r="AJ40" s="41">
        <v>66</v>
      </c>
      <c r="AK40" s="45">
        <v>3</v>
      </c>
      <c r="AL40" s="49">
        <v>6.2</v>
      </c>
      <c r="AM40" s="45">
        <v>2.7</v>
      </c>
      <c r="AO40" s="45">
        <v>0.3</v>
      </c>
      <c r="AP40" s="24"/>
      <c r="AQ40" s="45">
        <f t="shared" si="71"/>
        <v>9.1999999999999993</v>
      </c>
      <c r="AV40" s="41">
        <v>110</v>
      </c>
      <c r="AX40" s="50">
        <v>0</v>
      </c>
      <c r="AY40" s="51" t="s">
        <v>234</v>
      </c>
      <c r="AZ40" s="51">
        <v>6</v>
      </c>
      <c r="BB40" s="51" t="s">
        <v>242</v>
      </c>
      <c r="BC40" s="51" t="s">
        <v>242</v>
      </c>
      <c r="BD40" s="51" t="s">
        <v>242</v>
      </c>
      <c r="BE40" s="51" t="s">
        <v>242</v>
      </c>
      <c r="BG40" s="41">
        <v>19</v>
      </c>
      <c r="BH40" s="41">
        <v>41</v>
      </c>
      <c r="BI40" s="41">
        <v>20</v>
      </c>
      <c r="BJ40" s="41">
        <v>20</v>
      </c>
      <c r="BK40" s="41">
        <f t="shared" si="72"/>
        <v>40</v>
      </c>
      <c r="BL40" s="41" t="s">
        <v>60</v>
      </c>
    </row>
    <row r="41" spans="1:64" x14ac:dyDescent="0.25">
      <c r="H41" s="80" t="s">
        <v>367</v>
      </c>
      <c r="I41" s="81" t="s">
        <v>319</v>
      </c>
      <c r="J41" s="81" t="s">
        <v>320</v>
      </c>
      <c r="K41" s="81" t="s">
        <v>280</v>
      </c>
      <c r="L41" s="81">
        <f>AVERAGE(L33:L40)</f>
        <v>6.1999999999999993</v>
      </c>
      <c r="M41" s="81">
        <f t="shared" ref="M41" si="73">AVERAGE(M33:M40)</f>
        <v>5.0875000000000004</v>
      </c>
      <c r="N41" s="82">
        <f t="shared" ref="N41" si="74">AVERAGE(N33:N40)</f>
        <v>0.16749999999999998</v>
      </c>
      <c r="O41" s="82">
        <f t="shared" ref="O41" si="75">AVERAGE(O33:O40)</f>
        <v>1.0049999999999999</v>
      </c>
      <c r="P41" s="81">
        <f t="shared" ref="P41" si="76">AVERAGE(P33:P40)</f>
        <v>19.524999999999999</v>
      </c>
      <c r="Q41" s="81" t="s">
        <v>381</v>
      </c>
      <c r="R41" s="81" t="s">
        <v>377</v>
      </c>
      <c r="S41" s="83" t="s">
        <v>378</v>
      </c>
      <c r="T41" s="81" t="s">
        <v>371</v>
      </c>
      <c r="V41" s="84">
        <f t="shared" ref="V41" si="77">AVERAGE(V33:V40)</f>
        <v>247.5</v>
      </c>
      <c r="W41" s="84">
        <f t="shared" ref="W41" si="78">AVERAGE(W33:W40)</f>
        <v>792.55000000000007</v>
      </c>
      <c r="X41" s="84">
        <f t="shared" ref="X41" si="79">AVERAGE(X33:X40)</f>
        <v>65.981249999999989</v>
      </c>
      <c r="Y41" s="84">
        <f t="shared" ref="Y41" si="80">AVERAGE(Y33:Y40)</f>
        <v>453.67500000000001</v>
      </c>
      <c r="Z41" s="84">
        <f t="shared" ref="Z41" si="81">AVERAGE(Z33:Z40)</f>
        <v>28.824999999999999</v>
      </c>
      <c r="AB41" s="81">
        <f t="shared" ref="AB41" si="82">AVERAGE(AB33:AB40)</f>
        <v>1.2375</v>
      </c>
      <c r="AC41" s="81">
        <f t="shared" ref="AC41" si="83">AVERAGE(AC33:AC40)</f>
        <v>6.55</v>
      </c>
      <c r="AD41" s="81">
        <f t="shared" ref="AD41" si="84">AVERAGE(AD33:AD40)</f>
        <v>0.16875000000000001</v>
      </c>
      <c r="AE41" s="81">
        <f t="shared" ref="AE41" si="85">AVERAGE(AE33:AE40)</f>
        <v>1.9724999999999999</v>
      </c>
      <c r="AF41" s="81">
        <f t="shared" ref="AF41" si="86">AVERAGE(AF33:AF40)</f>
        <v>0.33749999999999997</v>
      </c>
      <c r="AG41" s="81">
        <f t="shared" ref="AG41" si="87">AVERAGE(AG33:AG40)</f>
        <v>10.25</v>
      </c>
      <c r="AI41" s="84">
        <f t="shared" ref="AI41" si="88">AVERAGE(AI33:AI40)</f>
        <v>11.775</v>
      </c>
      <c r="AJ41" s="84">
        <f t="shared" ref="AJ41" si="89">AVERAGE(AJ33:AJ40)</f>
        <v>64.25</v>
      </c>
      <c r="AK41" s="81">
        <f t="shared" ref="AK41" si="90">AVERAGE(AK33:AK40)</f>
        <v>1.6162500000000002</v>
      </c>
      <c r="AL41" s="81">
        <f t="shared" ref="AL41" si="91">AVERAGE(AL33:AL40)</f>
        <v>19.524999999999999</v>
      </c>
      <c r="AM41" s="81">
        <f t="shared" ref="AM41" si="92">AVERAGE(AM33:AM40)</f>
        <v>3.0749999999999997</v>
      </c>
      <c r="AO41" s="81">
        <f t="shared" ref="AO41" si="93">AVERAGE(AO33:AO40)</f>
        <v>0.20000000000000004</v>
      </c>
      <c r="AP41" s="24"/>
      <c r="AQ41" s="81">
        <f t="shared" ref="AQ41" si="94">AVERAGE(AQ33:AQ40)</f>
        <v>21.141249999999999</v>
      </c>
      <c r="AS41" s="81"/>
      <c r="AT41" s="81"/>
      <c r="AV41" s="84">
        <f t="shared" ref="AV41" si="95">AVERAGE(AV33:AV40)</f>
        <v>65</v>
      </c>
      <c r="AX41" s="83" t="s">
        <v>378</v>
      </c>
      <c r="AY41" s="81" t="s">
        <v>371</v>
      </c>
      <c r="AZ41" s="81" t="s">
        <v>381</v>
      </c>
      <c r="BB41" s="81" t="s">
        <v>377</v>
      </c>
      <c r="BC41" s="81" t="s">
        <v>377</v>
      </c>
      <c r="BD41" s="81" t="s">
        <v>377</v>
      </c>
      <c r="BE41" s="81" t="s">
        <v>377</v>
      </c>
      <c r="BG41" s="84">
        <f t="shared" ref="BG41:BK41" si="96">AVERAGE(BG33:BG40)</f>
        <v>17.75</v>
      </c>
      <c r="BH41" s="84">
        <f t="shared" si="96"/>
        <v>39</v>
      </c>
      <c r="BI41" s="84">
        <f t="shared" si="96"/>
        <v>19.375</v>
      </c>
      <c r="BJ41" s="84">
        <f t="shared" si="96"/>
        <v>24</v>
      </c>
      <c r="BK41" s="84">
        <f t="shared" si="96"/>
        <v>43.375</v>
      </c>
      <c r="BL41" s="84" t="s">
        <v>406</v>
      </c>
    </row>
    <row r="42" spans="1:64" x14ac:dyDescent="0.25">
      <c r="AX42" s="84">
        <f>AVERAGE(AX33:AX40)</f>
        <v>6.25</v>
      </c>
      <c r="BA42" s="81"/>
    </row>
    <row r="44" spans="1:64" ht="13.5" thickBot="1" x14ac:dyDescent="0.3"/>
    <row r="45" spans="1:64" x14ac:dyDescent="0.25">
      <c r="A45" s="15">
        <v>130142909</v>
      </c>
      <c r="B45" s="15" t="s">
        <v>307</v>
      </c>
      <c r="C45" s="15" t="s">
        <v>253</v>
      </c>
      <c r="D45" s="15">
        <v>100</v>
      </c>
      <c r="E45" s="16">
        <v>200</v>
      </c>
      <c r="F45" s="15" t="s">
        <v>281</v>
      </c>
      <c r="G45" s="17">
        <v>358693</v>
      </c>
      <c r="H45" s="15">
        <v>5784144</v>
      </c>
      <c r="I45" s="15" t="s">
        <v>319</v>
      </c>
      <c r="J45" s="15" t="s">
        <v>320</v>
      </c>
      <c r="K45" s="18" t="s">
        <v>280</v>
      </c>
      <c r="L45" s="19">
        <v>7</v>
      </c>
      <c r="M45" s="19">
        <v>5.9</v>
      </c>
      <c r="N45" s="20">
        <v>0.14000000000000001</v>
      </c>
      <c r="O45" s="20">
        <f t="shared" ref="O45" si="97">N45*6</f>
        <v>0.84000000000000008</v>
      </c>
      <c r="P45" s="21">
        <v>32</v>
      </c>
      <c r="Q45" s="15">
        <v>7</v>
      </c>
      <c r="R45" s="15" t="s">
        <v>246</v>
      </c>
      <c r="S45" s="15">
        <v>14</v>
      </c>
      <c r="T45" s="15" t="s">
        <v>234</v>
      </c>
      <c r="V45" s="15">
        <f t="shared" ref="V45:V52" si="98">AB45*200</f>
        <v>240</v>
      </c>
      <c r="W45" s="22">
        <f t="shared" ref="W45:W52" si="99">AC45*121</f>
        <v>689.7</v>
      </c>
      <c r="X45" s="22">
        <f t="shared" ref="X45:X52" si="100">AD45*391</f>
        <v>54.74</v>
      </c>
      <c r="Y45" s="22">
        <f t="shared" ref="Y45:Y52" si="101">AE45*230</f>
        <v>759</v>
      </c>
      <c r="Z45" s="15">
        <v>9</v>
      </c>
      <c r="AB45" s="15">
        <v>1.2</v>
      </c>
      <c r="AC45" s="15">
        <v>5.7</v>
      </c>
      <c r="AD45" s="15">
        <v>0.14000000000000001</v>
      </c>
      <c r="AE45" s="15">
        <v>3.3</v>
      </c>
      <c r="AF45" s="15">
        <v>0.1</v>
      </c>
      <c r="AG45" s="15">
        <v>10.4</v>
      </c>
      <c r="AI45" s="15">
        <v>12</v>
      </c>
      <c r="AJ45" s="15">
        <v>55</v>
      </c>
      <c r="AK45" s="19">
        <v>1.4</v>
      </c>
      <c r="AL45" s="23">
        <v>32</v>
      </c>
      <c r="AM45" s="19">
        <v>1</v>
      </c>
      <c r="AO45" s="19">
        <v>0.2</v>
      </c>
      <c r="AP45" s="24"/>
      <c r="AQ45" s="19">
        <f t="shared" ref="AQ45:AQ52" si="102">AK45+AL45</f>
        <v>33.4</v>
      </c>
      <c r="AV45" s="15">
        <v>56</v>
      </c>
      <c r="AX45" s="16">
        <v>14</v>
      </c>
      <c r="AY45" s="15" t="s">
        <v>234</v>
      </c>
      <c r="AZ45" s="15">
        <v>7</v>
      </c>
      <c r="BB45" s="15" t="s">
        <v>245</v>
      </c>
      <c r="BC45" s="15" t="s">
        <v>246</v>
      </c>
      <c r="BD45" s="15" t="s">
        <v>245</v>
      </c>
      <c r="BE45" s="15" t="s">
        <v>246</v>
      </c>
      <c r="BG45" s="15">
        <v>16</v>
      </c>
      <c r="BH45" s="15">
        <v>32</v>
      </c>
      <c r="BI45" s="15">
        <v>16</v>
      </c>
      <c r="BJ45" s="15">
        <v>36</v>
      </c>
      <c r="BK45" s="15">
        <f>BI45+BJ45</f>
        <v>52</v>
      </c>
      <c r="BL45" s="15" t="s">
        <v>402</v>
      </c>
    </row>
    <row r="46" spans="1:64" x14ac:dyDescent="0.25">
      <c r="A46" s="27">
        <v>130142914</v>
      </c>
      <c r="B46" s="27" t="s">
        <v>308</v>
      </c>
      <c r="C46" s="27" t="s">
        <v>258</v>
      </c>
      <c r="D46" s="27">
        <v>100</v>
      </c>
      <c r="E46" s="28">
        <v>200</v>
      </c>
      <c r="F46" s="27" t="s">
        <v>281</v>
      </c>
      <c r="G46" s="29">
        <v>359901</v>
      </c>
      <c r="H46" s="27">
        <v>5783959</v>
      </c>
      <c r="I46" s="27" t="s">
        <v>319</v>
      </c>
      <c r="J46" s="27" t="s">
        <v>320</v>
      </c>
      <c r="K46" s="30" t="s">
        <v>280</v>
      </c>
      <c r="L46" s="31">
        <v>6</v>
      </c>
      <c r="M46" s="31">
        <v>4.5</v>
      </c>
      <c r="N46" s="32">
        <v>0.16</v>
      </c>
      <c r="O46" s="32">
        <f t="shared" ref="O46:O52" si="103">N46*6</f>
        <v>0.96</v>
      </c>
      <c r="P46" s="33">
        <v>28</v>
      </c>
      <c r="Q46" s="27">
        <v>8</v>
      </c>
      <c r="R46" s="27" t="s">
        <v>245</v>
      </c>
      <c r="S46" s="27">
        <v>13</v>
      </c>
      <c r="T46" s="27" t="s">
        <v>234</v>
      </c>
      <c r="V46" s="27">
        <f t="shared" si="98"/>
        <v>160</v>
      </c>
      <c r="W46" s="34">
        <f t="shared" si="99"/>
        <v>580.79999999999995</v>
      </c>
      <c r="X46" s="34">
        <f t="shared" si="100"/>
        <v>39.1</v>
      </c>
      <c r="Y46" s="34">
        <f t="shared" si="101"/>
        <v>529</v>
      </c>
      <c r="Z46" s="27">
        <v>17</v>
      </c>
      <c r="AB46" s="27">
        <v>0.8</v>
      </c>
      <c r="AC46" s="27">
        <v>4.8</v>
      </c>
      <c r="AD46" s="27">
        <v>0.1</v>
      </c>
      <c r="AE46" s="27">
        <v>2.2999999999999998</v>
      </c>
      <c r="AF46" s="27">
        <v>0.2</v>
      </c>
      <c r="AG46" s="27">
        <v>8.1999999999999993</v>
      </c>
      <c r="AI46" s="27">
        <v>9.6999999999999993</v>
      </c>
      <c r="AJ46" s="27">
        <v>58</v>
      </c>
      <c r="AK46" s="31">
        <v>1.2</v>
      </c>
      <c r="AL46" s="35">
        <v>28</v>
      </c>
      <c r="AM46" s="31">
        <v>2.2999999999999998</v>
      </c>
      <c r="AO46" s="31">
        <v>0.2</v>
      </c>
      <c r="AP46" s="24"/>
      <c r="AQ46" s="31">
        <f t="shared" si="102"/>
        <v>29.2</v>
      </c>
      <c r="AV46" s="27">
        <v>39</v>
      </c>
      <c r="AX46" s="36">
        <v>13</v>
      </c>
      <c r="AY46" s="37" t="s">
        <v>234</v>
      </c>
      <c r="AZ46" s="37">
        <v>8</v>
      </c>
      <c r="BB46" s="37" t="s">
        <v>245</v>
      </c>
      <c r="BC46" s="37" t="s">
        <v>246</v>
      </c>
      <c r="BD46" s="37" t="s">
        <v>245</v>
      </c>
      <c r="BE46" s="37" t="s">
        <v>245</v>
      </c>
      <c r="BG46" s="27">
        <v>11</v>
      </c>
      <c r="BH46" s="27">
        <v>29</v>
      </c>
      <c r="BI46" s="27">
        <v>40</v>
      </c>
      <c r="BJ46" s="27">
        <v>20</v>
      </c>
      <c r="BK46" s="27">
        <f t="shared" ref="BK46:BK52" si="104">BI46+BJ46</f>
        <v>60</v>
      </c>
      <c r="BL46" s="27" t="s">
        <v>402</v>
      </c>
    </row>
    <row r="47" spans="1:64" x14ac:dyDescent="0.25">
      <c r="A47" s="27">
        <v>130142924</v>
      </c>
      <c r="B47" s="27" t="s">
        <v>309</v>
      </c>
      <c r="C47" s="27" t="s">
        <v>290</v>
      </c>
      <c r="D47" s="27">
        <v>100</v>
      </c>
      <c r="E47" s="28">
        <v>200</v>
      </c>
      <c r="F47" s="27" t="s">
        <v>281</v>
      </c>
      <c r="G47" s="29">
        <v>358698</v>
      </c>
      <c r="H47" s="27">
        <v>5783360</v>
      </c>
      <c r="I47" s="27" t="s">
        <v>319</v>
      </c>
      <c r="J47" s="27" t="s">
        <v>320</v>
      </c>
      <c r="K47" s="30" t="s">
        <v>280</v>
      </c>
      <c r="L47" s="31">
        <v>6.5</v>
      </c>
      <c r="M47" s="31">
        <v>5.3</v>
      </c>
      <c r="N47" s="32">
        <v>0.38</v>
      </c>
      <c r="O47" s="32">
        <f t="shared" si="103"/>
        <v>2.2800000000000002</v>
      </c>
      <c r="P47" s="33">
        <v>34</v>
      </c>
      <c r="Q47" s="27">
        <v>2</v>
      </c>
      <c r="R47" s="27" t="s">
        <v>245</v>
      </c>
      <c r="S47" s="27">
        <v>10</v>
      </c>
      <c r="T47" s="27" t="s">
        <v>235</v>
      </c>
      <c r="V47" s="27">
        <f t="shared" si="98"/>
        <v>200</v>
      </c>
      <c r="W47" s="34">
        <f t="shared" si="99"/>
        <v>871.2</v>
      </c>
      <c r="X47" s="34">
        <f t="shared" si="100"/>
        <v>54.74</v>
      </c>
      <c r="Y47" s="34">
        <f t="shared" si="101"/>
        <v>989</v>
      </c>
      <c r="Z47" s="27">
        <v>9</v>
      </c>
      <c r="AB47" s="27">
        <v>1</v>
      </c>
      <c r="AC47" s="27">
        <v>7.2</v>
      </c>
      <c r="AD47" s="27">
        <v>0.14000000000000001</v>
      </c>
      <c r="AE47" s="27">
        <v>4.3</v>
      </c>
      <c r="AF47" s="27">
        <v>0.1</v>
      </c>
      <c r="AG47" s="27">
        <v>12.8</v>
      </c>
      <c r="AI47" s="27">
        <v>8.1999999999999993</v>
      </c>
      <c r="AJ47" s="27">
        <v>57</v>
      </c>
      <c r="AK47" s="31">
        <v>1.1000000000000001</v>
      </c>
      <c r="AL47" s="35">
        <v>34</v>
      </c>
      <c r="AM47" s="31">
        <v>1</v>
      </c>
      <c r="AO47" s="31">
        <v>0.1</v>
      </c>
      <c r="AP47" s="24"/>
      <c r="AQ47" s="31">
        <f t="shared" si="102"/>
        <v>35.1</v>
      </c>
      <c r="AV47" s="27">
        <v>56</v>
      </c>
      <c r="AX47" s="36">
        <v>10</v>
      </c>
      <c r="AY47" s="37" t="s">
        <v>235</v>
      </c>
      <c r="AZ47" s="37">
        <v>2</v>
      </c>
      <c r="BB47" s="37" t="s">
        <v>243</v>
      </c>
      <c r="BC47" s="37" t="s">
        <v>245</v>
      </c>
      <c r="BD47" s="37" t="s">
        <v>245</v>
      </c>
      <c r="BE47" s="37" t="s">
        <v>245</v>
      </c>
      <c r="BG47" s="27">
        <v>24</v>
      </c>
      <c r="BH47" s="27">
        <v>42</v>
      </c>
      <c r="BI47" s="27">
        <v>12</v>
      </c>
      <c r="BJ47" s="27">
        <v>22</v>
      </c>
      <c r="BK47" s="27">
        <f t="shared" si="104"/>
        <v>34</v>
      </c>
      <c r="BL47" s="27" t="s">
        <v>60</v>
      </c>
    </row>
    <row r="48" spans="1:64" x14ac:dyDescent="0.25">
      <c r="A48" s="27">
        <v>130142929</v>
      </c>
      <c r="B48" s="27" t="s">
        <v>310</v>
      </c>
      <c r="C48" s="27" t="s">
        <v>295</v>
      </c>
      <c r="D48" s="27">
        <v>100</v>
      </c>
      <c r="E48" s="28">
        <v>200</v>
      </c>
      <c r="F48" s="27" t="s">
        <v>281</v>
      </c>
      <c r="G48" s="29">
        <v>359609</v>
      </c>
      <c r="H48" s="27">
        <v>5783244</v>
      </c>
      <c r="I48" s="27" t="s">
        <v>319</v>
      </c>
      <c r="J48" s="27" t="s">
        <v>320</v>
      </c>
      <c r="K48" s="30" t="s">
        <v>280</v>
      </c>
      <c r="L48" s="31">
        <v>7.7</v>
      </c>
      <c r="M48" s="31">
        <v>6.8</v>
      </c>
      <c r="N48" s="32">
        <v>0.34</v>
      </c>
      <c r="O48" s="32">
        <f t="shared" si="103"/>
        <v>2.04</v>
      </c>
      <c r="P48" s="33">
        <v>32</v>
      </c>
      <c r="Q48" s="27">
        <v>8</v>
      </c>
      <c r="R48" s="27" t="s">
        <v>246</v>
      </c>
      <c r="S48" s="27">
        <v>14</v>
      </c>
      <c r="T48" s="27" t="s">
        <v>234</v>
      </c>
      <c r="V48" s="27">
        <f t="shared" si="98"/>
        <v>240</v>
      </c>
      <c r="W48" s="34">
        <f t="shared" si="99"/>
        <v>520.29999999999995</v>
      </c>
      <c r="X48" s="34">
        <f t="shared" si="100"/>
        <v>46.92</v>
      </c>
      <c r="Y48" s="34">
        <f t="shared" si="101"/>
        <v>621</v>
      </c>
      <c r="Z48" s="27">
        <v>12</v>
      </c>
      <c r="AB48" s="27">
        <v>1.2</v>
      </c>
      <c r="AC48" s="27">
        <v>4.3</v>
      </c>
      <c r="AD48" s="27">
        <v>0.12</v>
      </c>
      <c r="AE48" s="27">
        <v>2.7</v>
      </c>
      <c r="AF48" s="27">
        <v>0.1</v>
      </c>
      <c r="AG48" s="27">
        <v>8.4</v>
      </c>
      <c r="AI48" s="27">
        <v>14</v>
      </c>
      <c r="AJ48" s="27">
        <v>51</v>
      </c>
      <c r="AK48" s="31">
        <v>1.4</v>
      </c>
      <c r="AL48" s="35">
        <v>32</v>
      </c>
      <c r="AM48" s="31">
        <v>1.6</v>
      </c>
      <c r="AO48" s="31">
        <v>0.3</v>
      </c>
      <c r="AP48" s="24"/>
      <c r="AQ48" s="31">
        <f t="shared" si="102"/>
        <v>33.4</v>
      </c>
      <c r="AV48" s="27">
        <v>45</v>
      </c>
      <c r="AX48" s="36">
        <v>14</v>
      </c>
      <c r="AY48" s="37" t="s">
        <v>234</v>
      </c>
      <c r="AZ48" s="37">
        <v>8</v>
      </c>
      <c r="BB48" s="37" t="s">
        <v>245</v>
      </c>
      <c r="BC48" s="37" t="s">
        <v>246</v>
      </c>
      <c r="BD48" s="37" t="s">
        <v>245</v>
      </c>
      <c r="BE48" s="37" t="s">
        <v>246</v>
      </c>
      <c r="BG48" s="27">
        <v>27</v>
      </c>
      <c r="BH48" s="27">
        <v>19</v>
      </c>
      <c r="BI48" s="27">
        <v>33</v>
      </c>
      <c r="BJ48" s="27">
        <v>22</v>
      </c>
      <c r="BK48" s="27">
        <f t="shared" si="104"/>
        <v>55</v>
      </c>
      <c r="BL48" s="27" t="s">
        <v>403</v>
      </c>
    </row>
    <row r="49" spans="1:64" x14ac:dyDescent="0.25">
      <c r="A49" s="27">
        <v>130142939</v>
      </c>
      <c r="B49" s="27" t="s">
        <v>311</v>
      </c>
      <c r="C49" s="27" t="s">
        <v>300</v>
      </c>
      <c r="D49" s="27">
        <v>100</v>
      </c>
      <c r="E49" s="28">
        <v>200</v>
      </c>
      <c r="F49" s="27" t="s">
        <v>281</v>
      </c>
      <c r="G49" s="29">
        <v>358977</v>
      </c>
      <c r="H49" s="27">
        <v>5782664</v>
      </c>
      <c r="I49" s="27" t="s">
        <v>319</v>
      </c>
      <c r="J49" s="27" t="s">
        <v>320</v>
      </c>
      <c r="K49" s="30" t="s">
        <v>280</v>
      </c>
      <c r="L49" s="31">
        <v>6.3</v>
      </c>
      <c r="M49" s="31">
        <v>5.8</v>
      </c>
      <c r="N49" s="32">
        <v>0.14000000000000001</v>
      </c>
      <c r="O49" s="32">
        <f t="shared" si="103"/>
        <v>0.84000000000000008</v>
      </c>
      <c r="P49" s="33">
        <v>23</v>
      </c>
      <c r="Q49" s="27">
        <v>8</v>
      </c>
      <c r="R49" s="27" t="s">
        <v>246</v>
      </c>
      <c r="S49" s="27">
        <v>14</v>
      </c>
      <c r="T49" s="27" t="s">
        <v>234</v>
      </c>
      <c r="V49" s="27">
        <f t="shared" si="98"/>
        <v>280</v>
      </c>
      <c r="W49" s="34">
        <f t="shared" si="99"/>
        <v>665.5</v>
      </c>
      <c r="X49" s="34">
        <f t="shared" si="100"/>
        <v>54.74</v>
      </c>
      <c r="Y49" s="34">
        <f t="shared" si="101"/>
        <v>506.00000000000006</v>
      </c>
      <c r="Z49" s="27">
        <v>17</v>
      </c>
      <c r="AB49" s="27">
        <v>1.4</v>
      </c>
      <c r="AC49" s="27">
        <v>5.5</v>
      </c>
      <c r="AD49" s="27">
        <v>0.14000000000000001</v>
      </c>
      <c r="AE49" s="27">
        <v>2.2000000000000002</v>
      </c>
      <c r="AF49" s="27">
        <v>0.2</v>
      </c>
      <c r="AG49" s="27">
        <v>9.4</v>
      </c>
      <c r="AI49" s="27">
        <v>15</v>
      </c>
      <c r="AJ49" s="27">
        <v>58</v>
      </c>
      <c r="AK49" s="31">
        <v>1.4</v>
      </c>
      <c r="AL49" s="35">
        <v>23</v>
      </c>
      <c r="AM49" s="31">
        <v>2</v>
      </c>
      <c r="AO49" s="31">
        <v>0.3</v>
      </c>
      <c r="AP49" s="24"/>
      <c r="AQ49" s="31">
        <f t="shared" si="102"/>
        <v>24.4</v>
      </c>
      <c r="AV49" s="27">
        <v>53</v>
      </c>
      <c r="AX49" s="36">
        <v>14</v>
      </c>
      <c r="AY49" s="37" t="s">
        <v>234</v>
      </c>
      <c r="AZ49" s="37">
        <v>8</v>
      </c>
      <c r="BB49" s="37" t="s">
        <v>245</v>
      </c>
      <c r="BC49" s="37" t="s">
        <v>246</v>
      </c>
      <c r="BD49" s="37" t="s">
        <v>245</v>
      </c>
      <c r="BE49" s="37" t="s">
        <v>246</v>
      </c>
      <c r="BG49" s="27">
        <v>6</v>
      </c>
      <c r="BH49" s="27">
        <v>26</v>
      </c>
      <c r="BI49" s="27">
        <v>58</v>
      </c>
      <c r="BJ49" s="27">
        <v>10</v>
      </c>
      <c r="BK49" s="27">
        <f t="shared" si="104"/>
        <v>68</v>
      </c>
      <c r="BL49" s="27" t="s">
        <v>279</v>
      </c>
    </row>
    <row r="50" spans="1:64" x14ac:dyDescent="0.25">
      <c r="A50" s="27">
        <v>130142944</v>
      </c>
      <c r="B50" s="27" t="s">
        <v>312</v>
      </c>
      <c r="C50" s="27" t="s">
        <v>305</v>
      </c>
      <c r="D50" s="27">
        <v>100</v>
      </c>
      <c r="E50" s="28">
        <v>200</v>
      </c>
      <c r="F50" s="27" t="s">
        <v>281</v>
      </c>
      <c r="G50" s="29">
        <v>361585</v>
      </c>
      <c r="H50" s="27">
        <v>5782226</v>
      </c>
      <c r="I50" s="27" t="s">
        <v>319</v>
      </c>
      <c r="J50" s="27" t="s">
        <v>320</v>
      </c>
      <c r="K50" s="30" t="s">
        <v>280</v>
      </c>
      <c r="L50" s="31">
        <v>6.7</v>
      </c>
      <c r="M50" s="31">
        <v>5.4</v>
      </c>
      <c r="N50" s="32">
        <v>0.1</v>
      </c>
      <c r="O50" s="32">
        <f t="shared" si="103"/>
        <v>0.60000000000000009</v>
      </c>
      <c r="P50" s="33">
        <v>22</v>
      </c>
      <c r="Q50" s="27">
        <v>1</v>
      </c>
      <c r="R50" s="27" t="s">
        <v>246</v>
      </c>
      <c r="S50" s="27">
        <v>14</v>
      </c>
      <c r="T50" s="27" t="s">
        <v>235</v>
      </c>
      <c r="V50" s="27">
        <f t="shared" si="98"/>
        <v>120</v>
      </c>
      <c r="W50" s="34">
        <f t="shared" si="99"/>
        <v>617.09999999999991</v>
      </c>
      <c r="X50" s="34">
        <f t="shared" si="100"/>
        <v>46.92</v>
      </c>
      <c r="Y50" s="34">
        <f t="shared" si="101"/>
        <v>391</v>
      </c>
      <c r="Z50" s="27">
        <v>9</v>
      </c>
      <c r="AB50" s="27">
        <v>0.6</v>
      </c>
      <c r="AC50" s="27">
        <v>5.0999999999999996</v>
      </c>
      <c r="AD50" s="27">
        <v>0.12</v>
      </c>
      <c r="AE50" s="27">
        <v>1.7</v>
      </c>
      <c r="AF50" s="27">
        <v>0.1</v>
      </c>
      <c r="AG50" s="27">
        <v>7.5</v>
      </c>
      <c r="AI50" s="27">
        <v>8.4</v>
      </c>
      <c r="AJ50" s="27">
        <v>68</v>
      </c>
      <c r="AK50" s="31">
        <v>1.6</v>
      </c>
      <c r="AL50" s="35">
        <v>22</v>
      </c>
      <c r="AM50" s="31">
        <v>1</v>
      </c>
      <c r="AO50" s="31">
        <v>0.1</v>
      </c>
      <c r="AP50" s="24"/>
      <c r="AQ50" s="31">
        <f t="shared" si="102"/>
        <v>23.6</v>
      </c>
      <c r="AV50" s="27">
        <v>47</v>
      </c>
      <c r="AX50" s="36">
        <v>14</v>
      </c>
      <c r="AY50" s="37" t="s">
        <v>235</v>
      </c>
      <c r="AZ50" s="37">
        <v>1</v>
      </c>
      <c r="BB50" s="37" t="s">
        <v>245</v>
      </c>
      <c r="BC50" s="37" t="s">
        <v>246</v>
      </c>
      <c r="BD50" s="37" t="s">
        <v>245</v>
      </c>
      <c r="BE50" s="37" t="s">
        <v>246</v>
      </c>
      <c r="BG50" s="27">
        <v>14</v>
      </c>
      <c r="BH50" s="27">
        <v>21</v>
      </c>
      <c r="BI50" s="27">
        <v>51</v>
      </c>
      <c r="BJ50" s="27">
        <v>15</v>
      </c>
      <c r="BK50" s="27">
        <f t="shared" si="104"/>
        <v>66</v>
      </c>
      <c r="BL50" s="27" t="s">
        <v>404</v>
      </c>
    </row>
    <row r="51" spans="1:64" x14ac:dyDescent="0.25">
      <c r="A51" s="27">
        <v>130142949</v>
      </c>
      <c r="B51" s="27" t="s">
        <v>313</v>
      </c>
      <c r="C51" s="27" t="s">
        <v>321</v>
      </c>
      <c r="D51" s="27">
        <v>100</v>
      </c>
      <c r="E51" s="28">
        <v>200</v>
      </c>
      <c r="F51" s="27" t="s">
        <v>281</v>
      </c>
      <c r="G51" s="29">
        <v>359645</v>
      </c>
      <c r="H51" s="27">
        <v>5781875</v>
      </c>
      <c r="I51" s="27" t="s">
        <v>319</v>
      </c>
      <c r="J51" s="27" t="s">
        <v>320</v>
      </c>
      <c r="K51" s="30" t="s">
        <v>280</v>
      </c>
      <c r="L51" s="31">
        <v>5.8</v>
      </c>
      <c r="M51" s="31">
        <v>5</v>
      </c>
      <c r="N51" s="32">
        <v>0.21</v>
      </c>
      <c r="O51" s="32">
        <f t="shared" si="103"/>
        <v>1.26</v>
      </c>
      <c r="P51" s="33">
        <v>26</v>
      </c>
      <c r="Q51" s="27">
        <v>7</v>
      </c>
      <c r="R51" s="27" t="s">
        <v>245</v>
      </c>
      <c r="S51" s="27">
        <v>13</v>
      </c>
      <c r="T51" s="27" t="s">
        <v>234</v>
      </c>
      <c r="V51" s="27">
        <f t="shared" si="98"/>
        <v>160</v>
      </c>
      <c r="W51" s="34">
        <f t="shared" si="99"/>
        <v>762.3</v>
      </c>
      <c r="X51" s="34">
        <f t="shared" si="100"/>
        <v>50.83</v>
      </c>
      <c r="Y51" s="34">
        <f t="shared" si="101"/>
        <v>621</v>
      </c>
      <c r="Z51" s="27">
        <v>41</v>
      </c>
      <c r="AB51" s="27">
        <v>0.8</v>
      </c>
      <c r="AC51" s="27">
        <v>6.3</v>
      </c>
      <c r="AD51" s="27">
        <v>0.13</v>
      </c>
      <c r="AE51" s="27">
        <v>2.7</v>
      </c>
      <c r="AF51" s="27">
        <v>0.5</v>
      </c>
      <c r="AG51" s="27">
        <v>10.3</v>
      </c>
      <c r="AI51" s="27">
        <v>7.3</v>
      </c>
      <c r="AJ51" s="27">
        <v>61</v>
      </c>
      <c r="AK51" s="31">
        <v>1.2</v>
      </c>
      <c r="AL51" s="35">
        <v>26</v>
      </c>
      <c r="AM51" s="31">
        <v>4.4000000000000004</v>
      </c>
      <c r="AO51" s="31">
        <v>0.1</v>
      </c>
      <c r="AP51" s="24"/>
      <c r="AQ51" s="31">
        <f t="shared" si="102"/>
        <v>27.2</v>
      </c>
      <c r="AV51" s="27">
        <v>49</v>
      </c>
      <c r="AX51" s="36">
        <v>13</v>
      </c>
      <c r="AY51" s="37" t="s">
        <v>234</v>
      </c>
      <c r="AZ51" s="37">
        <v>7</v>
      </c>
      <c r="BB51" s="37" t="s">
        <v>245</v>
      </c>
      <c r="BC51" s="37" t="s">
        <v>246</v>
      </c>
      <c r="BD51" s="37" t="s">
        <v>245</v>
      </c>
      <c r="BE51" s="37" t="s">
        <v>245</v>
      </c>
      <c r="BG51" s="27">
        <v>16</v>
      </c>
      <c r="BH51" s="27">
        <v>42</v>
      </c>
      <c r="BI51" s="27">
        <v>18</v>
      </c>
      <c r="BJ51" s="27">
        <v>25</v>
      </c>
      <c r="BK51" s="27">
        <f t="shared" si="104"/>
        <v>43</v>
      </c>
      <c r="BL51" s="27" t="s">
        <v>60</v>
      </c>
    </row>
    <row r="52" spans="1:64" ht="13.5" thickBot="1" x14ac:dyDescent="0.3">
      <c r="A52" s="41">
        <v>130142954</v>
      </c>
      <c r="B52" s="41" t="s">
        <v>314</v>
      </c>
      <c r="C52" s="41" t="s">
        <v>285</v>
      </c>
      <c r="D52" s="41">
        <v>100</v>
      </c>
      <c r="E52" s="42">
        <v>200</v>
      </c>
      <c r="F52" s="41" t="s">
        <v>281</v>
      </c>
      <c r="G52" s="43">
        <v>361170</v>
      </c>
      <c r="H52" s="41">
        <v>5780667</v>
      </c>
      <c r="I52" s="41" t="s">
        <v>319</v>
      </c>
      <c r="J52" s="41" t="s">
        <v>320</v>
      </c>
      <c r="K52" s="44" t="s">
        <v>280</v>
      </c>
      <c r="L52" s="45">
        <v>5.8</v>
      </c>
      <c r="M52" s="45">
        <v>4.8</v>
      </c>
      <c r="N52" s="46">
        <v>0.2</v>
      </c>
      <c r="O52" s="46">
        <f t="shared" si="103"/>
        <v>1.2000000000000002</v>
      </c>
      <c r="P52" s="47">
        <v>14</v>
      </c>
      <c r="Q52" s="41">
        <v>2</v>
      </c>
      <c r="R52" s="41" t="s">
        <v>244</v>
      </c>
      <c r="S52" s="41">
        <v>9</v>
      </c>
      <c r="T52" s="41" t="s">
        <v>235</v>
      </c>
      <c r="V52" s="41">
        <f t="shared" si="98"/>
        <v>480</v>
      </c>
      <c r="W52" s="48">
        <f t="shared" si="99"/>
        <v>1113.1999999999998</v>
      </c>
      <c r="X52" s="48">
        <f t="shared" si="100"/>
        <v>70.38</v>
      </c>
      <c r="Y52" s="48">
        <f t="shared" si="101"/>
        <v>437</v>
      </c>
      <c r="Z52" s="41">
        <v>12</v>
      </c>
      <c r="AB52" s="41">
        <v>2.4</v>
      </c>
      <c r="AC52" s="41">
        <v>9.1999999999999993</v>
      </c>
      <c r="AD52" s="41">
        <v>0.18</v>
      </c>
      <c r="AE52" s="41">
        <v>1.9</v>
      </c>
      <c r="AF52" s="41">
        <v>0.1</v>
      </c>
      <c r="AG52" s="41">
        <v>13.8</v>
      </c>
      <c r="AI52" s="41">
        <v>17</v>
      </c>
      <c r="AJ52" s="41">
        <v>67</v>
      </c>
      <c r="AK52" s="45">
        <v>1.3</v>
      </c>
      <c r="AL52" s="49">
        <v>14</v>
      </c>
      <c r="AM52" s="45">
        <v>1</v>
      </c>
      <c r="AO52" s="45">
        <v>0.3</v>
      </c>
      <c r="AP52" s="24"/>
      <c r="AQ52" s="45">
        <f t="shared" si="102"/>
        <v>15.3</v>
      </c>
      <c r="AV52" s="41">
        <v>70</v>
      </c>
      <c r="AX52" s="50">
        <v>9</v>
      </c>
      <c r="AY52" s="51" t="s">
        <v>235</v>
      </c>
      <c r="AZ52" s="51">
        <v>2</v>
      </c>
      <c r="BB52" s="51" t="s">
        <v>244</v>
      </c>
      <c r="BC52" s="51" t="s">
        <v>245</v>
      </c>
      <c r="BD52" s="51" t="s">
        <v>244</v>
      </c>
      <c r="BE52" s="51" t="s">
        <v>244</v>
      </c>
      <c r="BG52" s="41">
        <v>19</v>
      </c>
      <c r="BH52" s="41">
        <v>45</v>
      </c>
      <c r="BI52" s="41">
        <v>17</v>
      </c>
      <c r="BJ52" s="41">
        <v>19</v>
      </c>
      <c r="BK52" s="41">
        <f t="shared" si="104"/>
        <v>36</v>
      </c>
      <c r="BL52" s="41" t="s">
        <v>60</v>
      </c>
    </row>
    <row r="53" spans="1:64" x14ac:dyDescent="0.25">
      <c r="H53" s="80" t="s">
        <v>367</v>
      </c>
      <c r="I53" s="81" t="s">
        <v>319</v>
      </c>
      <c r="J53" s="81" t="s">
        <v>320</v>
      </c>
      <c r="K53" s="81" t="s">
        <v>280</v>
      </c>
      <c r="L53" s="81">
        <f>AVERAGE(L45:L52)</f>
        <v>6.4749999999999996</v>
      </c>
      <c r="M53" s="81">
        <f t="shared" ref="M53" si="105">AVERAGE(M45:M52)</f>
        <v>5.4375</v>
      </c>
      <c r="N53" s="82">
        <f t="shared" ref="N53" si="106">AVERAGE(N45:N52)</f>
        <v>0.20875000000000002</v>
      </c>
      <c r="O53" s="82">
        <f t="shared" ref="O53" si="107">AVERAGE(O45:O52)</f>
        <v>1.2524999999999999</v>
      </c>
      <c r="P53" s="81">
        <f t="shared" ref="P53" si="108">AVERAGE(P45:P52)</f>
        <v>26.375</v>
      </c>
      <c r="Q53" s="81" t="s">
        <v>373</v>
      </c>
      <c r="R53" s="81" t="s">
        <v>374</v>
      </c>
      <c r="S53" s="83" t="s">
        <v>376</v>
      </c>
      <c r="T53" s="81" t="s">
        <v>371</v>
      </c>
      <c r="V53" s="84">
        <f t="shared" ref="V53" si="109">AVERAGE(V45:V52)</f>
        <v>235</v>
      </c>
      <c r="W53" s="84">
        <f t="shared" ref="W53" si="110">AVERAGE(W45:W52)</f>
        <v>727.51249999999993</v>
      </c>
      <c r="X53" s="84">
        <f t="shared" ref="X53" si="111">AVERAGE(X45:X52)</f>
        <v>52.296250000000001</v>
      </c>
      <c r="Y53" s="84">
        <f t="shared" ref="Y53" si="112">AVERAGE(Y45:Y52)</f>
        <v>606.625</v>
      </c>
      <c r="Z53" s="84">
        <f t="shared" ref="Z53" si="113">AVERAGE(Z45:Z52)</f>
        <v>15.75</v>
      </c>
      <c r="AB53" s="81">
        <f t="shared" ref="AB53" si="114">AVERAGE(AB45:AB52)</f>
        <v>1.1749999999999998</v>
      </c>
      <c r="AC53" s="81">
        <f t="shared" ref="AC53" si="115">AVERAGE(AC45:AC52)</f>
        <v>6.0124999999999993</v>
      </c>
      <c r="AD53" s="81">
        <f t="shared" ref="AD53" si="116">AVERAGE(AD45:AD52)</f>
        <v>0.13375000000000001</v>
      </c>
      <c r="AE53" s="81">
        <f t="shared" ref="AE53" si="117">AVERAGE(AE45:AE52)</f>
        <v>2.6374999999999993</v>
      </c>
      <c r="AF53" s="81">
        <f t="shared" ref="AF53" si="118">AVERAGE(AF45:AF52)</f>
        <v>0.17499999999999999</v>
      </c>
      <c r="AG53" s="81">
        <f t="shared" ref="AG53" si="119">AVERAGE(AG45:AG52)</f>
        <v>10.1</v>
      </c>
      <c r="AI53" s="84">
        <f t="shared" ref="AI53" si="120">AVERAGE(AI45:AI52)</f>
        <v>11.45</v>
      </c>
      <c r="AJ53" s="84">
        <f t="shared" ref="AJ53" si="121">AVERAGE(AJ45:AJ52)</f>
        <v>59.375</v>
      </c>
      <c r="AK53" s="81">
        <f t="shared" ref="AK53" si="122">AVERAGE(AK45:AK52)</f>
        <v>1.325</v>
      </c>
      <c r="AL53" s="81">
        <f t="shared" ref="AL53" si="123">AVERAGE(AL45:AL52)</f>
        <v>26.375</v>
      </c>
      <c r="AM53" s="81">
        <f t="shared" ref="AM53" si="124">AVERAGE(AM45:AM52)</f>
        <v>1.7875000000000001</v>
      </c>
      <c r="AO53" s="81">
        <f t="shared" ref="AO53" si="125">AVERAGE(AO45:AO52)</f>
        <v>0.20000000000000004</v>
      </c>
      <c r="AP53" s="24"/>
      <c r="AQ53" s="81">
        <f t="shared" ref="AQ53" si="126">AVERAGE(AQ45:AQ52)</f>
        <v>27.7</v>
      </c>
      <c r="AS53" s="81"/>
      <c r="AT53" s="81"/>
      <c r="AV53" s="84">
        <f t="shared" ref="AV53" si="127">AVERAGE(AV45:AV52)</f>
        <v>51.875</v>
      </c>
      <c r="AX53" s="83" t="s">
        <v>376</v>
      </c>
      <c r="AY53" s="81" t="s">
        <v>371</v>
      </c>
      <c r="AZ53" s="81" t="s">
        <v>373</v>
      </c>
      <c r="BB53" s="81" t="s">
        <v>377</v>
      </c>
      <c r="BC53" s="81" t="s">
        <v>374</v>
      </c>
      <c r="BD53" s="81" t="s">
        <v>245</v>
      </c>
      <c r="BE53" s="81" t="s">
        <v>374</v>
      </c>
      <c r="BG53" s="84">
        <f t="shared" ref="BG53:BK53" si="128">AVERAGE(BG45:BG52)</f>
        <v>16.625</v>
      </c>
      <c r="BH53" s="84">
        <f t="shared" si="128"/>
        <v>32</v>
      </c>
      <c r="BI53" s="84">
        <f t="shared" si="128"/>
        <v>30.625</v>
      </c>
      <c r="BJ53" s="84">
        <f t="shared" si="128"/>
        <v>21.125</v>
      </c>
      <c r="BK53" s="84">
        <f t="shared" si="128"/>
        <v>51.75</v>
      </c>
      <c r="BL53" s="84" t="s">
        <v>406</v>
      </c>
    </row>
    <row r="54" spans="1:64" x14ac:dyDescent="0.25">
      <c r="AX54" s="84">
        <f>AVERAGE(AX45:AX52)</f>
        <v>12.625</v>
      </c>
      <c r="BE54" s="81"/>
    </row>
    <row r="56" spans="1:64" ht="13.5" thickBot="1" x14ac:dyDescent="0.3"/>
    <row r="57" spans="1:64" x14ac:dyDescent="0.25">
      <c r="A57" s="15">
        <v>130142910</v>
      </c>
      <c r="B57" s="15" t="s">
        <v>307</v>
      </c>
      <c r="C57" s="15" t="s">
        <v>254</v>
      </c>
      <c r="D57" s="15">
        <v>200</v>
      </c>
      <c r="E57" s="15">
        <v>300</v>
      </c>
      <c r="F57" s="15" t="s">
        <v>281</v>
      </c>
      <c r="G57" s="15">
        <v>358693</v>
      </c>
      <c r="H57" s="15">
        <v>5784144</v>
      </c>
      <c r="I57" s="15" t="s">
        <v>319</v>
      </c>
      <c r="J57" s="15" t="s">
        <v>320</v>
      </c>
      <c r="K57" s="18" t="s">
        <v>280</v>
      </c>
      <c r="L57" s="19">
        <v>6.5</v>
      </c>
      <c r="M57" s="19">
        <v>4.9000000000000004</v>
      </c>
      <c r="N57" s="20">
        <v>0.16</v>
      </c>
      <c r="O57" s="20">
        <f>N57*6</f>
        <v>0.96</v>
      </c>
      <c r="P57" s="23">
        <v>31</v>
      </c>
      <c r="Q57" s="15">
        <v>7</v>
      </c>
      <c r="R57" s="15" t="s">
        <v>246</v>
      </c>
      <c r="S57" s="15">
        <v>14</v>
      </c>
      <c r="T57" s="15" t="s">
        <v>234</v>
      </c>
      <c r="V57" s="15">
        <f>AB57*200</f>
        <v>220.00000000000003</v>
      </c>
      <c r="W57" s="22">
        <f>AC57*121</f>
        <v>798.59999999999991</v>
      </c>
      <c r="X57" s="22">
        <f>AD57*391</f>
        <v>54.74</v>
      </c>
      <c r="Y57" s="22">
        <f>AE57*230</f>
        <v>805</v>
      </c>
      <c r="Z57" s="15">
        <v>11</v>
      </c>
      <c r="AB57" s="15">
        <v>1.1000000000000001</v>
      </c>
      <c r="AC57" s="15">
        <v>6.6</v>
      </c>
      <c r="AD57" s="15">
        <v>0.14000000000000001</v>
      </c>
      <c r="AE57" s="15">
        <v>3.5</v>
      </c>
      <c r="AF57" s="15">
        <v>0.1</v>
      </c>
      <c r="AG57" s="15">
        <v>11.5</v>
      </c>
      <c r="AI57" s="15">
        <v>9.4</v>
      </c>
      <c r="AJ57" s="15">
        <v>57</v>
      </c>
      <c r="AK57" s="19">
        <v>1.3</v>
      </c>
      <c r="AL57" s="23">
        <v>31</v>
      </c>
      <c r="AM57" s="19">
        <v>1.1000000000000001</v>
      </c>
      <c r="AO57" s="19">
        <v>0.2</v>
      </c>
      <c r="AP57" s="24"/>
      <c r="AQ57" s="19">
        <f>AK57+AL57</f>
        <v>32.299999999999997</v>
      </c>
      <c r="AV57" s="15">
        <v>56</v>
      </c>
      <c r="AX57" s="15">
        <v>14</v>
      </c>
      <c r="AY57" s="15" t="s">
        <v>234</v>
      </c>
      <c r="AZ57" s="15">
        <v>7</v>
      </c>
      <c r="BB57" s="15" t="s">
        <v>245</v>
      </c>
      <c r="BC57" s="15" t="s">
        <v>246</v>
      </c>
      <c r="BD57" s="15" t="s">
        <v>245</v>
      </c>
      <c r="BE57" s="15" t="s">
        <v>246</v>
      </c>
      <c r="BG57" s="15">
        <v>15</v>
      </c>
      <c r="BH57" s="15">
        <v>38</v>
      </c>
      <c r="BI57" s="15">
        <v>11</v>
      </c>
      <c r="BJ57" s="15">
        <v>36</v>
      </c>
      <c r="BK57" s="15">
        <f>BI57+BJ57</f>
        <v>47</v>
      </c>
      <c r="BL57" s="15" t="s">
        <v>60</v>
      </c>
    </row>
    <row r="58" spans="1:64" x14ac:dyDescent="0.25">
      <c r="A58" s="27">
        <v>130142915</v>
      </c>
      <c r="B58" s="27" t="s">
        <v>308</v>
      </c>
      <c r="C58" s="27" t="s">
        <v>259</v>
      </c>
      <c r="D58" s="27">
        <v>200</v>
      </c>
      <c r="E58" s="27">
        <v>300</v>
      </c>
      <c r="F58" s="27" t="s">
        <v>281</v>
      </c>
      <c r="G58" s="27">
        <v>359901</v>
      </c>
      <c r="H58" s="27">
        <v>5783959</v>
      </c>
      <c r="I58" s="27" t="s">
        <v>319</v>
      </c>
      <c r="J58" s="27" t="s">
        <v>320</v>
      </c>
      <c r="K58" s="30" t="s">
        <v>280</v>
      </c>
      <c r="L58" s="31">
        <v>5.8</v>
      </c>
      <c r="M58" s="31">
        <v>5.3</v>
      </c>
      <c r="N58" s="32">
        <v>0.22</v>
      </c>
      <c r="O58" s="32">
        <f t="shared" ref="O58" si="129">N58*6</f>
        <v>1.32</v>
      </c>
      <c r="P58" s="35">
        <v>32</v>
      </c>
      <c r="Q58" s="27">
        <v>2</v>
      </c>
      <c r="R58" s="27" t="s">
        <v>245</v>
      </c>
      <c r="S58" s="27">
        <v>11</v>
      </c>
      <c r="T58" s="27" t="s">
        <v>235</v>
      </c>
      <c r="V58" s="27">
        <f>AB58*200</f>
        <v>200</v>
      </c>
      <c r="W58" s="34">
        <f>AC58*121</f>
        <v>689.7</v>
      </c>
      <c r="X58" s="34">
        <f>AD58*391</f>
        <v>50.83</v>
      </c>
      <c r="Y58" s="34">
        <f>AE58*230</f>
        <v>759</v>
      </c>
      <c r="Z58" s="27">
        <v>10</v>
      </c>
      <c r="AB58" s="27">
        <v>1</v>
      </c>
      <c r="AC58" s="27">
        <v>5.7</v>
      </c>
      <c r="AD58" s="27">
        <v>0.13</v>
      </c>
      <c r="AE58" s="27">
        <v>3.3</v>
      </c>
      <c r="AF58" s="27">
        <v>0.1</v>
      </c>
      <c r="AG58" s="27">
        <v>10.3</v>
      </c>
      <c r="AI58" s="27">
        <v>10</v>
      </c>
      <c r="AJ58" s="27">
        <v>56</v>
      </c>
      <c r="AK58" s="31">
        <v>1.2</v>
      </c>
      <c r="AL58" s="35">
        <v>32</v>
      </c>
      <c r="AM58" s="31">
        <v>1.1000000000000001</v>
      </c>
      <c r="AO58" s="31">
        <v>0.2</v>
      </c>
      <c r="AP58" s="24"/>
      <c r="AQ58" s="31">
        <f>AK58+AL58</f>
        <v>33.200000000000003</v>
      </c>
      <c r="AV58" s="27">
        <v>49</v>
      </c>
      <c r="AX58" s="27">
        <v>11</v>
      </c>
      <c r="AY58" s="27" t="s">
        <v>235</v>
      </c>
      <c r="AZ58" s="27">
        <v>2</v>
      </c>
      <c r="BB58" s="27" t="s">
        <v>245</v>
      </c>
      <c r="BC58" s="27" t="s">
        <v>245</v>
      </c>
      <c r="BD58" s="27" t="s">
        <v>244</v>
      </c>
      <c r="BE58" s="27" t="s">
        <v>245</v>
      </c>
      <c r="BG58" s="27">
        <v>14</v>
      </c>
      <c r="BH58" s="27">
        <v>37</v>
      </c>
      <c r="BI58" s="27">
        <v>32</v>
      </c>
      <c r="BJ58" s="27">
        <v>18</v>
      </c>
      <c r="BK58" s="27">
        <f t="shared" ref="BK58:BK64" si="130">BI58+BJ58</f>
        <v>50</v>
      </c>
      <c r="BL58" s="27" t="s">
        <v>60</v>
      </c>
    </row>
    <row r="59" spans="1:64" x14ac:dyDescent="0.25">
      <c r="A59" s="27">
        <v>130142925</v>
      </c>
      <c r="B59" s="27" t="s">
        <v>309</v>
      </c>
      <c r="C59" s="27" t="s">
        <v>291</v>
      </c>
      <c r="D59" s="27">
        <v>200</v>
      </c>
      <c r="E59" s="27">
        <v>300</v>
      </c>
      <c r="F59" s="27" t="s">
        <v>281</v>
      </c>
      <c r="G59" s="27">
        <v>358698</v>
      </c>
      <c r="H59" s="27">
        <v>5783360</v>
      </c>
      <c r="I59" s="27" t="s">
        <v>319</v>
      </c>
      <c r="J59" s="27" t="s">
        <v>320</v>
      </c>
      <c r="K59" s="30" t="s">
        <v>280</v>
      </c>
      <c r="L59" s="31">
        <v>6.7</v>
      </c>
      <c r="M59" s="31">
        <v>5.5</v>
      </c>
      <c r="N59" s="32">
        <v>0.36</v>
      </c>
      <c r="O59" s="32">
        <f t="shared" ref="O59" si="131">N59*6</f>
        <v>2.16</v>
      </c>
      <c r="P59" s="35">
        <v>36</v>
      </c>
      <c r="Q59" s="27">
        <v>8</v>
      </c>
      <c r="R59" s="27" t="s">
        <v>245</v>
      </c>
      <c r="S59" s="27">
        <v>12</v>
      </c>
      <c r="T59" s="27" t="s">
        <v>234</v>
      </c>
      <c r="V59" s="27">
        <f t="shared" si="31"/>
        <v>200</v>
      </c>
      <c r="W59" s="34">
        <f t="shared" si="32"/>
        <v>774.40000000000009</v>
      </c>
      <c r="X59" s="34">
        <f t="shared" si="33"/>
        <v>50.83</v>
      </c>
      <c r="Y59" s="34">
        <f t="shared" si="34"/>
        <v>966</v>
      </c>
      <c r="Z59" s="27">
        <v>9</v>
      </c>
      <c r="AB59" s="27">
        <v>1</v>
      </c>
      <c r="AC59" s="27">
        <v>6.4</v>
      </c>
      <c r="AD59" s="27">
        <v>0.13</v>
      </c>
      <c r="AE59" s="27">
        <v>4.2</v>
      </c>
      <c r="AF59" s="27">
        <v>0.1</v>
      </c>
      <c r="AG59" s="27">
        <v>11.7</v>
      </c>
      <c r="AI59" s="27">
        <v>8.6</v>
      </c>
      <c r="AJ59" s="27">
        <v>54</v>
      </c>
      <c r="AK59" s="31">
        <v>1.1000000000000001</v>
      </c>
      <c r="AL59" s="35">
        <v>36</v>
      </c>
      <c r="AM59" s="31">
        <v>1</v>
      </c>
      <c r="AO59" s="31">
        <v>0.2</v>
      </c>
      <c r="AP59" s="24"/>
      <c r="AQ59" s="31">
        <f t="shared" si="35"/>
        <v>37.1</v>
      </c>
      <c r="AV59" s="27">
        <v>51</v>
      </c>
      <c r="AX59" s="27">
        <v>12</v>
      </c>
      <c r="AY59" s="27" t="s">
        <v>234</v>
      </c>
      <c r="AZ59" s="27">
        <v>8</v>
      </c>
      <c r="BB59" s="27" t="s">
        <v>245</v>
      </c>
      <c r="BC59" s="27" t="s">
        <v>245</v>
      </c>
      <c r="BD59" s="27" t="s">
        <v>245</v>
      </c>
      <c r="BE59" s="27" t="s">
        <v>245</v>
      </c>
      <c r="BG59" s="27">
        <v>14</v>
      </c>
      <c r="BH59" s="27">
        <v>36</v>
      </c>
      <c r="BI59" s="27">
        <v>29</v>
      </c>
      <c r="BJ59" s="27">
        <v>22</v>
      </c>
      <c r="BK59" s="27">
        <f t="shared" si="130"/>
        <v>51</v>
      </c>
      <c r="BL59" s="27" t="s">
        <v>60</v>
      </c>
    </row>
    <row r="60" spans="1:64" x14ac:dyDescent="0.25">
      <c r="A60" s="27">
        <v>130142930</v>
      </c>
      <c r="B60" s="27" t="s">
        <v>310</v>
      </c>
      <c r="C60" s="27" t="s">
        <v>296</v>
      </c>
      <c r="D60" s="27">
        <v>200</v>
      </c>
      <c r="E60" s="27">
        <v>300</v>
      </c>
      <c r="F60" s="27" t="s">
        <v>281</v>
      </c>
      <c r="G60" s="29">
        <v>359609</v>
      </c>
      <c r="H60" s="27">
        <v>5783244</v>
      </c>
      <c r="I60" s="27" t="s">
        <v>319</v>
      </c>
      <c r="J60" s="27" t="s">
        <v>320</v>
      </c>
      <c r="K60" s="30" t="s">
        <v>280</v>
      </c>
      <c r="L60" s="31">
        <v>7.6</v>
      </c>
      <c r="M60" s="31">
        <v>6.4</v>
      </c>
      <c r="N60" s="32">
        <v>0.41</v>
      </c>
      <c r="O60" s="32">
        <f t="shared" ref="O60" si="132">N60*6</f>
        <v>2.46</v>
      </c>
      <c r="P60" s="35">
        <v>33</v>
      </c>
      <c r="Q60" s="27">
        <v>8</v>
      </c>
      <c r="R60" s="27" t="s">
        <v>246</v>
      </c>
      <c r="S60" s="27">
        <v>13</v>
      </c>
      <c r="T60" s="27" t="s">
        <v>234</v>
      </c>
      <c r="V60" s="27">
        <f>AB60*200</f>
        <v>340</v>
      </c>
      <c r="W60" s="34">
        <f>AC60*121</f>
        <v>713.90000000000009</v>
      </c>
      <c r="X60" s="34">
        <f>AD60*391</f>
        <v>70.38</v>
      </c>
      <c r="Y60" s="34">
        <f>AE60*230</f>
        <v>897</v>
      </c>
      <c r="Z60" s="27">
        <v>9</v>
      </c>
      <c r="AB60" s="27">
        <v>1.7</v>
      </c>
      <c r="AC60" s="27">
        <v>5.9</v>
      </c>
      <c r="AD60" s="27">
        <v>0.18</v>
      </c>
      <c r="AE60" s="27">
        <v>3.9</v>
      </c>
      <c r="AF60" s="27">
        <v>0.1</v>
      </c>
      <c r="AG60" s="27">
        <v>11.6</v>
      </c>
      <c r="AI60" s="27">
        <v>14</v>
      </c>
      <c r="AJ60" s="27">
        <v>50</v>
      </c>
      <c r="AK60" s="31">
        <v>1.5</v>
      </c>
      <c r="AL60" s="35">
        <v>33</v>
      </c>
      <c r="AM60" s="31">
        <v>1</v>
      </c>
      <c r="AO60" s="31">
        <v>0.3</v>
      </c>
      <c r="AP60" s="24"/>
      <c r="AQ60" s="31">
        <f>AK60+AL60</f>
        <v>34.5</v>
      </c>
      <c r="AV60" s="27">
        <v>69</v>
      </c>
      <c r="AX60" s="27">
        <v>13</v>
      </c>
      <c r="AY60" s="27" t="s">
        <v>234</v>
      </c>
      <c r="AZ60" s="27">
        <v>8</v>
      </c>
      <c r="BB60" s="27" t="s">
        <v>245</v>
      </c>
      <c r="BC60" s="27" t="s">
        <v>245</v>
      </c>
      <c r="BD60" s="27" t="s">
        <v>245</v>
      </c>
      <c r="BE60" s="27" t="s">
        <v>246</v>
      </c>
      <c r="BG60" s="27">
        <v>16</v>
      </c>
      <c r="BH60" s="27">
        <v>36</v>
      </c>
      <c r="BI60" s="27">
        <v>28</v>
      </c>
      <c r="BJ60" s="27">
        <v>20</v>
      </c>
      <c r="BK60" s="27">
        <f t="shared" si="130"/>
        <v>48</v>
      </c>
      <c r="BL60" s="27" t="s">
        <v>60</v>
      </c>
    </row>
    <row r="61" spans="1:64" x14ac:dyDescent="0.25">
      <c r="A61" s="27">
        <v>130142940</v>
      </c>
      <c r="B61" s="27" t="s">
        <v>311</v>
      </c>
      <c r="C61" s="27" t="s">
        <v>301</v>
      </c>
      <c r="D61" s="27">
        <v>200</v>
      </c>
      <c r="E61" s="27">
        <v>300</v>
      </c>
      <c r="F61" s="27" t="s">
        <v>281</v>
      </c>
      <c r="G61" s="27">
        <v>358977</v>
      </c>
      <c r="H61" s="27">
        <v>5782664</v>
      </c>
      <c r="I61" s="27" t="s">
        <v>319</v>
      </c>
      <c r="J61" s="27" t="s">
        <v>320</v>
      </c>
      <c r="K61" s="30" t="s">
        <v>280</v>
      </c>
      <c r="L61" s="31">
        <v>5.9</v>
      </c>
      <c r="M61" s="31">
        <v>4.8</v>
      </c>
      <c r="N61" s="32">
        <v>0.16</v>
      </c>
      <c r="O61" s="32">
        <f t="shared" ref="O61" si="133">N61*6</f>
        <v>0.96</v>
      </c>
      <c r="P61" s="35">
        <v>21</v>
      </c>
      <c r="Q61" s="27">
        <v>8</v>
      </c>
      <c r="R61" s="27" t="s">
        <v>246</v>
      </c>
      <c r="S61" s="27">
        <v>14</v>
      </c>
      <c r="T61" s="27" t="s">
        <v>235</v>
      </c>
      <c r="V61" s="27">
        <f>AB61*200</f>
        <v>360</v>
      </c>
      <c r="W61" s="34">
        <f>AC61*121</f>
        <v>895.40000000000009</v>
      </c>
      <c r="X61" s="34">
        <f>AD61*391</f>
        <v>58.65</v>
      </c>
      <c r="Y61" s="34">
        <f>AE61*230</f>
        <v>598</v>
      </c>
      <c r="Z61" s="27">
        <v>33</v>
      </c>
      <c r="AB61" s="27">
        <v>1.8</v>
      </c>
      <c r="AC61" s="27">
        <v>7.4</v>
      </c>
      <c r="AD61" s="27">
        <v>0.15</v>
      </c>
      <c r="AE61" s="27">
        <v>2.6</v>
      </c>
      <c r="AF61" s="27">
        <v>0.4</v>
      </c>
      <c r="AG61" s="27">
        <v>12.3</v>
      </c>
      <c r="AI61" s="27">
        <v>15</v>
      </c>
      <c r="AJ61" s="27">
        <v>60</v>
      </c>
      <c r="AK61" s="31">
        <v>1.3</v>
      </c>
      <c r="AL61" s="35">
        <v>21</v>
      </c>
      <c r="AM61" s="31">
        <v>3</v>
      </c>
      <c r="AO61" s="31">
        <v>0.2</v>
      </c>
      <c r="AP61" s="24"/>
      <c r="AQ61" s="31">
        <f>AK61+AL61</f>
        <v>22.3</v>
      </c>
      <c r="AV61" s="27">
        <v>60</v>
      </c>
      <c r="AX61" s="27">
        <v>14</v>
      </c>
      <c r="AY61" s="27" t="s">
        <v>235</v>
      </c>
      <c r="AZ61" s="27">
        <v>8</v>
      </c>
      <c r="BB61" s="27" t="s">
        <v>245</v>
      </c>
      <c r="BC61" s="27" t="s">
        <v>246</v>
      </c>
      <c r="BD61" s="27" t="s">
        <v>245</v>
      </c>
      <c r="BE61" s="27" t="s">
        <v>246</v>
      </c>
      <c r="BG61" s="27">
        <v>15</v>
      </c>
      <c r="BH61" s="27">
        <v>45</v>
      </c>
      <c r="BI61" s="27">
        <v>24</v>
      </c>
      <c r="BJ61" s="27">
        <v>16</v>
      </c>
      <c r="BK61" s="27">
        <f t="shared" si="130"/>
        <v>40</v>
      </c>
      <c r="BL61" s="27" t="s">
        <v>60</v>
      </c>
    </row>
    <row r="62" spans="1:64" x14ac:dyDescent="0.25">
      <c r="A62" s="27">
        <v>130142945</v>
      </c>
      <c r="B62" s="27" t="s">
        <v>312</v>
      </c>
      <c r="C62" s="27" t="s">
        <v>306</v>
      </c>
      <c r="D62" s="27">
        <v>200</v>
      </c>
      <c r="E62" s="27">
        <v>300</v>
      </c>
      <c r="F62" s="27" t="s">
        <v>281</v>
      </c>
      <c r="G62" s="27">
        <v>361585</v>
      </c>
      <c r="H62" s="27">
        <v>5782226</v>
      </c>
      <c r="I62" s="27" t="s">
        <v>319</v>
      </c>
      <c r="J62" s="27" t="s">
        <v>320</v>
      </c>
      <c r="K62" s="30" t="s">
        <v>280</v>
      </c>
      <c r="L62" s="31">
        <v>7.3</v>
      </c>
      <c r="M62" s="31">
        <v>5.9</v>
      </c>
      <c r="N62" s="32">
        <v>0.09</v>
      </c>
      <c r="O62" s="32">
        <f t="shared" ref="O62" si="134">N62*6</f>
        <v>0.54</v>
      </c>
      <c r="P62" s="35">
        <v>25</v>
      </c>
      <c r="Q62" s="27">
        <v>8</v>
      </c>
      <c r="R62" s="27" t="s">
        <v>246</v>
      </c>
      <c r="S62" s="27">
        <v>14</v>
      </c>
      <c r="T62" s="27" t="s">
        <v>235</v>
      </c>
      <c r="V62" s="27">
        <f>AB62*200</f>
        <v>160</v>
      </c>
      <c r="W62" s="34">
        <f>AC62*121</f>
        <v>605</v>
      </c>
      <c r="X62" s="34">
        <f>AD62*391</f>
        <v>43.01</v>
      </c>
      <c r="Y62" s="34">
        <f>AE62*230</f>
        <v>460</v>
      </c>
      <c r="Z62" s="27">
        <v>9</v>
      </c>
      <c r="AB62" s="27">
        <v>0.8</v>
      </c>
      <c r="AC62" s="27">
        <v>5</v>
      </c>
      <c r="AD62" s="27">
        <v>0.11</v>
      </c>
      <c r="AE62" s="27">
        <v>2</v>
      </c>
      <c r="AF62" s="27">
        <v>0.1</v>
      </c>
      <c r="AG62" s="27">
        <v>7.9</v>
      </c>
      <c r="AI62" s="27">
        <v>10</v>
      </c>
      <c r="AJ62" s="27">
        <v>63</v>
      </c>
      <c r="AK62" s="31">
        <v>1.4</v>
      </c>
      <c r="AL62" s="35">
        <v>25</v>
      </c>
      <c r="AM62" s="31">
        <v>1</v>
      </c>
      <c r="AO62" s="31">
        <v>0.2</v>
      </c>
      <c r="AP62" s="24"/>
      <c r="AQ62" s="31">
        <f>AK62+AL62</f>
        <v>26.4</v>
      </c>
      <c r="AV62" s="27">
        <v>43</v>
      </c>
      <c r="AX62" s="27">
        <v>14</v>
      </c>
      <c r="AY62" s="27" t="s">
        <v>235</v>
      </c>
      <c r="AZ62" s="27">
        <v>8</v>
      </c>
      <c r="BB62" s="27" t="s">
        <v>245</v>
      </c>
      <c r="BC62" s="27" t="s">
        <v>246</v>
      </c>
      <c r="BD62" s="27" t="s">
        <v>245</v>
      </c>
      <c r="BE62" s="27" t="s">
        <v>246</v>
      </c>
      <c r="BG62" s="27">
        <v>15</v>
      </c>
      <c r="BH62" s="27">
        <v>29</v>
      </c>
      <c r="BI62" s="27">
        <v>25</v>
      </c>
      <c r="BJ62" s="27">
        <v>31</v>
      </c>
      <c r="BK62" s="27">
        <f t="shared" si="130"/>
        <v>56</v>
      </c>
      <c r="BL62" s="27" t="s">
        <v>402</v>
      </c>
    </row>
    <row r="63" spans="1:64" x14ac:dyDescent="0.25">
      <c r="A63" s="27">
        <v>130142950</v>
      </c>
      <c r="B63" s="27" t="s">
        <v>313</v>
      </c>
      <c r="C63" s="27" t="s">
        <v>264</v>
      </c>
      <c r="D63" s="27">
        <v>200</v>
      </c>
      <c r="E63" s="27">
        <v>300</v>
      </c>
      <c r="F63" s="27" t="s">
        <v>281</v>
      </c>
      <c r="G63" s="27">
        <v>359645</v>
      </c>
      <c r="H63" s="27">
        <v>5781875</v>
      </c>
      <c r="I63" s="27" t="s">
        <v>319</v>
      </c>
      <c r="J63" s="27" t="s">
        <v>320</v>
      </c>
      <c r="K63" s="30" t="s">
        <v>280</v>
      </c>
      <c r="L63" s="31">
        <v>6.6</v>
      </c>
      <c r="M63" s="31">
        <v>6</v>
      </c>
      <c r="N63" s="32">
        <v>0.25</v>
      </c>
      <c r="O63" s="32">
        <f t="shared" ref="O63" si="135">N63*6</f>
        <v>1.5</v>
      </c>
      <c r="P63" s="35">
        <v>34</v>
      </c>
      <c r="Q63" s="27">
        <v>7</v>
      </c>
      <c r="R63" s="27" t="s">
        <v>246</v>
      </c>
      <c r="S63" s="27">
        <v>14</v>
      </c>
      <c r="T63" s="27" t="s">
        <v>234</v>
      </c>
      <c r="V63" s="27">
        <f>AB63*200</f>
        <v>180</v>
      </c>
      <c r="W63" s="34">
        <f>AC63*121</f>
        <v>1040.5999999999999</v>
      </c>
      <c r="X63" s="34">
        <f>AD63*391</f>
        <v>58.65</v>
      </c>
      <c r="Y63" s="34">
        <f>AE63*230</f>
        <v>1173</v>
      </c>
      <c r="Z63" s="27">
        <v>9</v>
      </c>
      <c r="AB63" s="27">
        <v>0.9</v>
      </c>
      <c r="AC63" s="27">
        <v>8.6</v>
      </c>
      <c r="AD63" s="27">
        <v>0.15</v>
      </c>
      <c r="AE63" s="27">
        <v>5.0999999999999996</v>
      </c>
      <c r="AF63" s="27">
        <v>0.1</v>
      </c>
      <c r="AG63" s="27">
        <v>14.8</v>
      </c>
      <c r="AI63" s="27">
        <v>6</v>
      </c>
      <c r="AJ63" s="27">
        <v>58</v>
      </c>
      <c r="AK63" s="31">
        <v>1</v>
      </c>
      <c r="AL63" s="35">
        <v>34</v>
      </c>
      <c r="AM63" s="31">
        <v>1</v>
      </c>
      <c r="AO63" s="31">
        <v>0.1</v>
      </c>
      <c r="AP63" s="24"/>
      <c r="AQ63" s="31">
        <f>AK63+AL63</f>
        <v>35</v>
      </c>
      <c r="AV63" s="27">
        <v>60</v>
      </c>
      <c r="AX63" s="27">
        <v>14</v>
      </c>
      <c r="AY63" s="27" t="s">
        <v>234</v>
      </c>
      <c r="AZ63" s="27">
        <v>7</v>
      </c>
      <c r="BB63" s="27" t="s">
        <v>245</v>
      </c>
      <c r="BC63" s="27" t="s">
        <v>246</v>
      </c>
      <c r="BD63" s="27" t="s">
        <v>245</v>
      </c>
      <c r="BE63" s="27" t="s">
        <v>246</v>
      </c>
      <c r="BG63" s="27">
        <v>15</v>
      </c>
      <c r="BH63" s="27">
        <v>48</v>
      </c>
      <c r="BI63" s="27">
        <v>12</v>
      </c>
      <c r="BJ63" s="27">
        <v>24</v>
      </c>
      <c r="BK63" s="27">
        <f t="shared" si="130"/>
        <v>36</v>
      </c>
      <c r="BL63" s="27" t="s">
        <v>60</v>
      </c>
    </row>
    <row r="64" spans="1:64" ht="13.5" thickBot="1" x14ac:dyDescent="0.3">
      <c r="A64" s="41">
        <v>130142955</v>
      </c>
      <c r="B64" s="41" t="s">
        <v>314</v>
      </c>
      <c r="C64" s="41" t="s">
        <v>286</v>
      </c>
      <c r="D64" s="41">
        <v>200</v>
      </c>
      <c r="E64" s="41">
        <v>300</v>
      </c>
      <c r="F64" s="41" t="s">
        <v>281</v>
      </c>
      <c r="G64" s="41">
        <v>361170</v>
      </c>
      <c r="H64" s="41">
        <v>5780667</v>
      </c>
      <c r="I64" s="41" t="s">
        <v>319</v>
      </c>
      <c r="J64" s="41" t="s">
        <v>320</v>
      </c>
      <c r="K64" s="44" t="s">
        <v>280</v>
      </c>
      <c r="L64" s="45">
        <v>6.1</v>
      </c>
      <c r="M64" s="45">
        <v>4.8</v>
      </c>
      <c r="N64" s="46">
        <v>0.16</v>
      </c>
      <c r="O64" s="46">
        <f t="shared" ref="O64" si="136">N64*6</f>
        <v>0.96</v>
      </c>
      <c r="P64" s="49">
        <v>14</v>
      </c>
      <c r="Q64" s="41">
        <v>2</v>
      </c>
      <c r="R64" s="41" t="s">
        <v>245</v>
      </c>
      <c r="S64" s="41">
        <v>12</v>
      </c>
      <c r="T64" s="41" t="s">
        <v>235</v>
      </c>
      <c r="V64" s="41">
        <f>AB64*200</f>
        <v>440.00000000000006</v>
      </c>
      <c r="W64" s="48">
        <f>AC64*121</f>
        <v>955.90000000000009</v>
      </c>
      <c r="X64" s="48">
        <f>AD64*391</f>
        <v>70.38</v>
      </c>
      <c r="Y64" s="48">
        <f>AE64*230</f>
        <v>391</v>
      </c>
      <c r="Z64" s="41">
        <v>9</v>
      </c>
      <c r="AB64" s="41">
        <v>2.2000000000000002</v>
      </c>
      <c r="AC64" s="41">
        <v>7.9</v>
      </c>
      <c r="AD64" s="41">
        <v>0.18</v>
      </c>
      <c r="AE64" s="41">
        <v>1.7</v>
      </c>
      <c r="AF64" s="41">
        <v>0.1</v>
      </c>
      <c r="AG64" s="41">
        <v>12</v>
      </c>
      <c r="AI64" s="41">
        <v>18</v>
      </c>
      <c r="AJ64" s="41">
        <v>66</v>
      </c>
      <c r="AK64" s="45">
        <v>1.5</v>
      </c>
      <c r="AL64" s="49">
        <v>14</v>
      </c>
      <c r="AM64" s="45">
        <v>1</v>
      </c>
      <c r="AO64" s="45">
        <v>0.3</v>
      </c>
      <c r="AP64" s="24"/>
      <c r="AQ64" s="45">
        <f>AK64+AL64</f>
        <v>15.5</v>
      </c>
      <c r="AV64" s="41">
        <v>70</v>
      </c>
      <c r="AX64" s="41">
        <v>12</v>
      </c>
      <c r="AY64" s="41" t="s">
        <v>235</v>
      </c>
      <c r="AZ64" s="41">
        <v>2</v>
      </c>
      <c r="BB64" s="41" t="s">
        <v>245</v>
      </c>
      <c r="BC64" s="41" t="s">
        <v>245</v>
      </c>
      <c r="BD64" s="41" t="s">
        <v>245</v>
      </c>
      <c r="BE64" s="41" t="s">
        <v>245</v>
      </c>
      <c r="BG64" s="41">
        <v>17</v>
      </c>
      <c r="BH64" s="41">
        <v>41</v>
      </c>
      <c r="BI64" s="41">
        <v>23</v>
      </c>
      <c r="BJ64" s="41">
        <v>19</v>
      </c>
      <c r="BK64" s="41">
        <f t="shared" si="130"/>
        <v>42</v>
      </c>
      <c r="BL64" s="41" t="s">
        <v>60</v>
      </c>
    </row>
    <row r="65" spans="1:64" x14ac:dyDescent="0.25">
      <c r="H65" s="80" t="s">
        <v>367</v>
      </c>
      <c r="I65" s="81" t="s">
        <v>319</v>
      </c>
      <c r="J65" s="81" t="s">
        <v>320</v>
      </c>
      <c r="K65" s="81" t="s">
        <v>280</v>
      </c>
      <c r="L65" s="81">
        <f>AVERAGE(L57:L64)</f>
        <v>6.5625</v>
      </c>
      <c r="M65" s="81">
        <f t="shared" ref="M65" si="137">AVERAGE(M57:M64)</f>
        <v>5.45</v>
      </c>
      <c r="N65" s="82">
        <f t="shared" ref="N65" si="138">AVERAGE(N57:N64)</f>
        <v>0.22624999999999998</v>
      </c>
      <c r="O65" s="82">
        <f t="shared" ref="O65" si="139">AVERAGE(O57:O64)</f>
        <v>1.3574999999999999</v>
      </c>
      <c r="P65" s="81">
        <f t="shared" ref="P65" si="140">AVERAGE(P57:P64)</f>
        <v>28.25</v>
      </c>
      <c r="Q65" s="81" t="s">
        <v>373</v>
      </c>
      <c r="R65" s="81" t="s">
        <v>374</v>
      </c>
      <c r="S65" s="83" t="s">
        <v>375</v>
      </c>
      <c r="T65" s="81" t="s">
        <v>371</v>
      </c>
      <c r="V65" s="84">
        <f t="shared" ref="V65" si="141">AVERAGE(V57:V64)</f>
        <v>262.5</v>
      </c>
      <c r="W65" s="84">
        <f t="shared" ref="W65" si="142">AVERAGE(W57:W64)</f>
        <v>809.1875</v>
      </c>
      <c r="X65" s="84">
        <f t="shared" ref="X65" si="143">AVERAGE(X57:X64)</f>
        <v>57.183749999999989</v>
      </c>
      <c r="Y65" s="84">
        <f t="shared" ref="Y65" si="144">AVERAGE(Y57:Y64)</f>
        <v>756.125</v>
      </c>
      <c r="Z65" s="84">
        <f t="shared" ref="Z65" si="145">AVERAGE(Z57:Z64)</f>
        <v>12.375</v>
      </c>
      <c r="AB65" s="81">
        <f t="shared" ref="AB65" si="146">AVERAGE(AB57:AB64)</f>
        <v>1.3125</v>
      </c>
      <c r="AC65" s="81">
        <f t="shared" ref="AC65" si="147">AVERAGE(AC57:AC64)</f>
        <v>6.6875</v>
      </c>
      <c r="AD65" s="81">
        <f t="shared" ref="AD65" si="148">AVERAGE(AD57:AD64)</f>
        <v>0.14625000000000002</v>
      </c>
      <c r="AE65" s="81">
        <f t="shared" ref="AE65" si="149">AVERAGE(AE57:AE64)</f>
        <v>3.2875000000000001</v>
      </c>
      <c r="AF65" s="81">
        <f t="shared" ref="AF65" si="150">AVERAGE(AF57:AF64)</f>
        <v>0.13750000000000001</v>
      </c>
      <c r="AG65" s="81">
        <f t="shared" ref="AG65" si="151">AVERAGE(AG57:AG64)</f>
        <v>11.512500000000001</v>
      </c>
      <c r="AI65" s="84">
        <f t="shared" ref="AI65" si="152">AVERAGE(AI57:AI64)</f>
        <v>11.375</v>
      </c>
      <c r="AJ65" s="84">
        <f t="shared" ref="AJ65" si="153">AVERAGE(AJ57:AJ64)</f>
        <v>58</v>
      </c>
      <c r="AK65" s="81">
        <f t="shared" ref="AK65" si="154">AVERAGE(AK57:AK64)</f>
        <v>1.2874999999999999</v>
      </c>
      <c r="AL65" s="81">
        <f t="shared" ref="AL65" si="155">AVERAGE(AL57:AL64)</f>
        <v>28.25</v>
      </c>
      <c r="AM65" s="81">
        <f t="shared" ref="AM65" si="156">AVERAGE(AM57:AM64)</f>
        <v>1.2749999999999999</v>
      </c>
      <c r="AO65" s="81">
        <f t="shared" ref="AO65" si="157">AVERAGE(AO57:AO64)</f>
        <v>0.21250000000000002</v>
      </c>
      <c r="AP65" s="24"/>
      <c r="AQ65" s="81">
        <f t="shared" ref="AQ65" si="158">AVERAGE(AQ57:AQ64)</f>
        <v>29.537500000000001</v>
      </c>
      <c r="AS65" s="81"/>
      <c r="AT65" s="81"/>
      <c r="AV65" s="84">
        <f t="shared" ref="AV65" si="159">AVERAGE(AV57:AV64)</f>
        <v>57.25</v>
      </c>
      <c r="AX65" s="83" t="s">
        <v>375</v>
      </c>
      <c r="AY65" s="81" t="s">
        <v>371</v>
      </c>
      <c r="AZ65" s="81" t="s">
        <v>373</v>
      </c>
      <c r="BB65" s="81" t="s">
        <v>245</v>
      </c>
      <c r="BC65" s="81" t="s">
        <v>374</v>
      </c>
      <c r="BD65" s="81" t="s">
        <v>245</v>
      </c>
      <c r="BE65" s="81" t="s">
        <v>374</v>
      </c>
      <c r="BG65" s="84">
        <f t="shared" ref="BG65:BK65" si="160">AVERAGE(BG57:BG64)</f>
        <v>15.125</v>
      </c>
      <c r="BH65" s="84">
        <f t="shared" si="160"/>
        <v>38.75</v>
      </c>
      <c r="BI65" s="84">
        <f t="shared" si="160"/>
        <v>23</v>
      </c>
      <c r="BJ65" s="84">
        <f t="shared" si="160"/>
        <v>23.25</v>
      </c>
      <c r="BK65" s="84">
        <f t="shared" si="160"/>
        <v>46.25</v>
      </c>
      <c r="BL65" s="84" t="s">
        <v>60</v>
      </c>
    </row>
    <row r="66" spans="1:64" x14ac:dyDescent="0.25">
      <c r="AX66" s="84">
        <f>AVERAGE(AX57:AX64)</f>
        <v>13</v>
      </c>
    </row>
    <row r="67" spans="1:64" x14ac:dyDescent="0.25">
      <c r="BE67" s="81"/>
    </row>
    <row r="68" spans="1:64" ht="13.5" thickBot="1" x14ac:dyDescent="0.3">
      <c r="A68" s="73" t="s">
        <v>324</v>
      </c>
    </row>
    <row r="69" spans="1:64" ht="13.5" thickBot="1" x14ac:dyDescent="0.3">
      <c r="A69" s="74"/>
      <c r="B69" s="53" t="s">
        <v>325</v>
      </c>
      <c r="C69" s="131" t="s">
        <v>326</v>
      </c>
      <c r="D69" s="132"/>
      <c r="E69" s="131" t="s">
        <v>327</v>
      </c>
      <c r="F69" s="133"/>
      <c r="G69" s="133"/>
      <c r="H69" s="132"/>
    </row>
    <row r="70" spans="1:64" ht="13.5" thickBot="1" x14ac:dyDescent="0.3">
      <c r="A70" s="74"/>
      <c r="B70" s="55"/>
      <c r="C70" s="129" t="s">
        <v>328</v>
      </c>
      <c r="D70" s="134"/>
      <c r="E70" s="129" t="s">
        <v>329</v>
      </c>
      <c r="F70" s="130"/>
      <c r="G70" s="130"/>
      <c r="H70" s="124"/>
    </row>
    <row r="71" spans="1:64" ht="13.5" thickBot="1" x14ac:dyDescent="0.3">
      <c r="A71" s="74"/>
      <c r="B71" s="56"/>
      <c r="C71" s="117" t="s">
        <v>330</v>
      </c>
      <c r="D71" s="125"/>
      <c r="E71" s="117" t="s">
        <v>331</v>
      </c>
      <c r="F71" s="127"/>
      <c r="G71" s="127"/>
      <c r="H71" s="118"/>
    </row>
    <row r="72" spans="1:64" ht="13.5" thickBot="1" x14ac:dyDescent="0.3">
      <c r="A72" s="74"/>
      <c r="B72" s="57"/>
      <c r="C72" s="117" t="s">
        <v>332</v>
      </c>
      <c r="D72" s="125"/>
      <c r="E72" s="117" t="s">
        <v>333</v>
      </c>
      <c r="F72" s="127"/>
      <c r="G72" s="127"/>
      <c r="H72" s="118"/>
    </row>
    <row r="73" spans="1:64" ht="13.5" thickBot="1" x14ac:dyDescent="0.3">
      <c r="A73" s="74"/>
      <c r="B73" s="58"/>
      <c r="C73" s="137" t="s">
        <v>334</v>
      </c>
      <c r="D73" s="126"/>
      <c r="E73" s="119" t="s">
        <v>335</v>
      </c>
      <c r="F73" s="128"/>
      <c r="G73" s="128"/>
      <c r="H73" s="120"/>
    </row>
    <row r="74" spans="1:64" x14ac:dyDescent="0.25">
      <c r="A74" s="74"/>
    </row>
    <row r="75" spans="1:64" ht="13.5" thickBot="1" x14ac:dyDescent="0.3">
      <c r="A75" s="73" t="s">
        <v>336</v>
      </c>
    </row>
    <row r="76" spans="1:64" ht="13.5" thickBot="1" x14ac:dyDescent="0.3">
      <c r="A76" s="74"/>
      <c r="B76" s="59" t="s">
        <v>325</v>
      </c>
      <c r="C76" s="131" t="s">
        <v>119</v>
      </c>
      <c r="D76" s="132"/>
      <c r="E76" s="131" t="s">
        <v>327</v>
      </c>
      <c r="F76" s="133"/>
      <c r="G76" s="133"/>
      <c r="H76" s="132"/>
    </row>
    <row r="77" spans="1:64" ht="13.5" thickBot="1" x14ac:dyDescent="0.3">
      <c r="A77" s="74"/>
      <c r="B77" s="60"/>
      <c r="C77" s="129" t="s">
        <v>395</v>
      </c>
      <c r="D77" s="134"/>
      <c r="E77" s="129" t="s">
        <v>397</v>
      </c>
      <c r="F77" s="130"/>
      <c r="G77" s="130"/>
      <c r="H77" s="124"/>
    </row>
    <row r="78" spans="1:64" ht="15.75" thickBot="1" x14ac:dyDescent="0.3">
      <c r="A78" s="74"/>
      <c r="B78" s="67"/>
      <c r="C78" s="121" t="s">
        <v>396</v>
      </c>
      <c r="D78" s="122"/>
      <c r="E78" s="121" t="s">
        <v>398</v>
      </c>
      <c r="F78" s="135"/>
      <c r="G78" s="135"/>
      <c r="H78" s="136"/>
    </row>
    <row r="79" spans="1:64" ht="13.5" thickBot="1" x14ac:dyDescent="0.3">
      <c r="A79" s="74"/>
      <c r="B79" s="56"/>
      <c r="C79" s="117">
        <v>3</v>
      </c>
      <c r="D79" s="125"/>
      <c r="E79" s="117" t="s">
        <v>399</v>
      </c>
      <c r="F79" s="127"/>
      <c r="G79" s="127"/>
      <c r="H79" s="118"/>
    </row>
    <row r="80" spans="1:64" ht="13.5" thickBot="1" x14ac:dyDescent="0.3">
      <c r="A80" s="74"/>
      <c r="B80" s="57"/>
      <c r="C80" s="117">
        <v>2</v>
      </c>
      <c r="D80" s="125"/>
      <c r="E80" s="117" t="s">
        <v>400</v>
      </c>
      <c r="F80" s="127"/>
      <c r="G80" s="127"/>
      <c r="H80" s="118"/>
    </row>
    <row r="81" spans="1:10" ht="13.5" thickBot="1" x14ac:dyDescent="0.3">
      <c r="A81" s="74"/>
      <c r="B81" s="58"/>
      <c r="C81" s="119">
        <v>1</v>
      </c>
      <c r="D81" s="126"/>
      <c r="E81" s="119" t="s">
        <v>401</v>
      </c>
      <c r="F81" s="128"/>
      <c r="G81" s="128"/>
      <c r="H81" s="120"/>
    </row>
    <row r="82" spans="1:10" x14ac:dyDescent="0.25">
      <c r="A82" s="74"/>
      <c r="B82" s="52"/>
      <c r="C82" s="52"/>
      <c r="D82" s="52"/>
    </row>
    <row r="83" spans="1:10" ht="13.5" thickBot="1" x14ac:dyDescent="0.3">
      <c r="A83" s="73" t="s">
        <v>337</v>
      </c>
    </row>
    <row r="84" spans="1:10" ht="13.5" thickBot="1" x14ac:dyDescent="0.3">
      <c r="A84" s="74"/>
      <c r="B84" s="59" t="s">
        <v>325</v>
      </c>
      <c r="C84" s="131" t="s">
        <v>338</v>
      </c>
      <c r="D84" s="132"/>
      <c r="E84" s="131" t="s">
        <v>327</v>
      </c>
      <c r="F84" s="133"/>
      <c r="G84" s="133"/>
      <c r="H84" s="133"/>
      <c r="I84" s="133"/>
      <c r="J84" s="132"/>
    </row>
    <row r="85" spans="1:10" ht="13.5" thickBot="1" x14ac:dyDescent="0.3">
      <c r="A85" s="74"/>
      <c r="B85" s="60"/>
      <c r="C85" s="129" t="s">
        <v>339</v>
      </c>
      <c r="D85" s="134"/>
      <c r="E85" s="129" t="s">
        <v>340</v>
      </c>
      <c r="F85" s="130"/>
      <c r="G85" s="130"/>
      <c r="H85" s="130"/>
      <c r="I85" s="130"/>
      <c r="J85" s="124"/>
    </row>
    <row r="86" spans="1:10" ht="13.5" thickBot="1" x14ac:dyDescent="0.3">
      <c r="A86" s="74"/>
      <c r="B86" s="56"/>
      <c r="C86" s="117" t="s">
        <v>341</v>
      </c>
      <c r="D86" s="125"/>
      <c r="E86" s="117" t="s">
        <v>342</v>
      </c>
      <c r="F86" s="127"/>
      <c r="G86" s="127"/>
      <c r="H86" s="127"/>
      <c r="I86" s="127"/>
      <c r="J86" s="118"/>
    </row>
    <row r="87" spans="1:10" ht="13.5" thickBot="1" x14ac:dyDescent="0.3">
      <c r="A87" s="74"/>
      <c r="B87" s="57"/>
      <c r="C87" s="117" t="s">
        <v>343</v>
      </c>
      <c r="D87" s="125"/>
      <c r="E87" s="117" t="s">
        <v>344</v>
      </c>
      <c r="F87" s="127"/>
      <c r="G87" s="127"/>
      <c r="H87" s="127"/>
      <c r="I87" s="127"/>
      <c r="J87" s="118"/>
    </row>
    <row r="88" spans="1:10" ht="13.5" thickBot="1" x14ac:dyDescent="0.3">
      <c r="A88" s="74"/>
      <c r="B88" s="58"/>
      <c r="C88" s="119" t="s">
        <v>345</v>
      </c>
      <c r="D88" s="126"/>
      <c r="E88" s="119" t="s">
        <v>346</v>
      </c>
      <c r="F88" s="128"/>
      <c r="G88" s="128"/>
      <c r="H88" s="128"/>
      <c r="I88" s="128"/>
      <c r="J88" s="120"/>
    </row>
    <row r="89" spans="1:10" x14ac:dyDescent="0.25">
      <c r="A89" s="74"/>
    </row>
    <row r="90" spans="1:10" ht="13.5" thickBot="1" x14ac:dyDescent="0.3">
      <c r="A90" s="73" t="s">
        <v>347</v>
      </c>
    </row>
    <row r="91" spans="1:10" ht="13.5" thickBot="1" x14ac:dyDescent="0.3">
      <c r="A91" s="74"/>
      <c r="B91" s="59" t="s">
        <v>325</v>
      </c>
      <c r="C91" s="131" t="s">
        <v>348</v>
      </c>
      <c r="D91" s="132"/>
      <c r="E91" s="131" t="s">
        <v>327</v>
      </c>
      <c r="F91" s="133"/>
      <c r="G91" s="133"/>
      <c r="H91" s="133"/>
      <c r="I91" s="133"/>
      <c r="J91" s="132"/>
    </row>
    <row r="92" spans="1:10" ht="13.5" thickBot="1" x14ac:dyDescent="0.3">
      <c r="A92" s="74"/>
      <c r="B92" s="60"/>
      <c r="C92" s="129" t="s">
        <v>234</v>
      </c>
      <c r="D92" s="134"/>
      <c r="E92" s="129" t="s">
        <v>349</v>
      </c>
      <c r="F92" s="130"/>
      <c r="G92" s="130"/>
      <c r="H92" s="130"/>
      <c r="I92" s="130"/>
      <c r="J92" s="124"/>
    </row>
    <row r="93" spans="1:10" ht="13.5" thickBot="1" x14ac:dyDescent="0.3">
      <c r="A93" s="74"/>
      <c r="B93" s="56"/>
      <c r="C93" s="117" t="s">
        <v>235</v>
      </c>
      <c r="D93" s="125"/>
      <c r="E93" s="117" t="s">
        <v>350</v>
      </c>
      <c r="F93" s="127"/>
      <c r="G93" s="127"/>
      <c r="H93" s="127"/>
      <c r="I93" s="127"/>
      <c r="J93" s="118"/>
    </row>
    <row r="94" spans="1:10" ht="13.5" thickBot="1" x14ac:dyDescent="0.3">
      <c r="A94" s="74"/>
      <c r="B94" s="57"/>
      <c r="C94" s="119" t="s">
        <v>240</v>
      </c>
      <c r="D94" s="126"/>
      <c r="E94" s="119" t="s">
        <v>351</v>
      </c>
      <c r="F94" s="128"/>
      <c r="G94" s="128"/>
      <c r="H94" s="128"/>
      <c r="I94" s="128"/>
      <c r="J94" s="120"/>
    </row>
    <row r="95" spans="1:10" x14ac:dyDescent="0.25">
      <c r="A95" s="74"/>
    </row>
    <row r="96" spans="1:10" ht="13.5" thickBot="1" x14ac:dyDescent="0.3">
      <c r="A96" s="73" t="s">
        <v>352</v>
      </c>
    </row>
    <row r="97" spans="1:10" ht="13.5" thickBot="1" x14ac:dyDescent="0.3">
      <c r="A97" s="74"/>
      <c r="B97" s="59" t="s">
        <v>325</v>
      </c>
      <c r="C97" s="131" t="s">
        <v>353</v>
      </c>
      <c r="D97" s="132"/>
      <c r="E97" s="131" t="s">
        <v>327</v>
      </c>
      <c r="F97" s="133"/>
      <c r="G97" s="133"/>
      <c r="H97" s="133"/>
      <c r="I97" s="133"/>
      <c r="J97" s="132"/>
    </row>
    <row r="98" spans="1:10" x14ac:dyDescent="0.25">
      <c r="A98" s="74"/>
      <c r="B98" s="61"/>
      <c r="C98" s="129" t="s">
        <v>354</v>
      </c>
      <c r="D98" s="134"/>
      <c r="E98" s="129" t="s">
        <v>355</v>
      </c>
      <c r="F98" s="130"/>
      <c r="G98" s="130"/>
      <c r="H98" s="130"/>
      <c r="I98" s="130"/>
      <c r="J98" s="124"/>
    </row>
    <row r="99" spans="1:10" x14ac:dyDescent="0.25">
      <c r="A99" s="74"/>
      <c r="B99" s="62"/>
      <c r="C99" s="117" t="s">
        <v>356</v>
      </c>
      <c r="D99" s="125"/>
      <c r="E99" s="117" t="s">
        <v>357</v>
      </c>
      <c r="F99" s="127"/>
      <c r="G99" s="127"/>
      <c r="H99" s="127"/>
      <c r="I99" s="127"/>
      <c r="J99" s="118"/>
    </row>
    <row r="100" spans="1:10" x14ac:dyDescent="0.25">
      <c r="A100" s="74"/>
      <c r="B100" s="63"/>
      <c r="C100" s="117" t="s">
        <v>358</v>
      </c>
      <c r="D100" s="125"/>
      <c r="E100" s="117" t="s">
        <v>359</v>
      </c>
      <c r="F100" s="127"/>
      <c r="G100" s="127"/>
      <c r="H100" s="127"/>
      <c r="I100" s="127"/>
      <c r="J100" s="118"/>
    </row>
    <row r="101" spans="1:10" x14ac:dyDescent="0.25">
      <c r="A101" s="74"/>
      <c r="B101" s="64"/>
      <c r="C101" s="117" t="s">
        <v>360</v>
      </c>
      <c r="D101" s="125"/>
      <c r="E101" s="117" t="s">
        <v>361</v>
      </c>
      <c r="F101" s="127"/>
      <c r="G101" s="127"/>
      <c r="H101" s="127"/>
      <c r="I101" s="127"/>
      <c r="J101" s="118"/>
    </row>
    <row r="102" spans="1:10" x14ac:dyDescent="0.25">
      <c r="A102" s="74"/>
      <c r="B102" s="65"/>
      <c r="C102" s="117" t="s">
        <v>362</v>
      </c>
      <c r="D102" s="125"/>
      <c r="E102" s="117" t="s">
        <v>363</v>
      </c>
      <c r="F102" s="127"/>
      <c r="G102" s="127"/>
      <c r="H102" s="127"/>
      <c r="I102" s="127"/>
      <c r="J102" s="118"/>
    </row>
    <row r="103" spans="1:10" ht="13.5" thickBot="1" x14ac:dyDescent="0.3">
      <c r="A103" s="74"/>
      <c r="B103" s="66"/>
      <c r="C103" s="119" t="s">
        <v>364</v>
      </c>
      <c r="D103" s="126"/>
      <c r="E103" s="119" t="s">
        <v>365</v>
      </c>
      <c r="F103" s="128"/>
      <c r="G103" s="128"/>
      <c r="H103" s="128"/>
      <c r="I103" s="128"/>
      <c r="J103" s="120"/>
    </row>
    <row r="104" spans="1:10" x14ac:dyDescent="0.25">
      <c r="A104" s="74"/>
    </row>
    <row r="105" spans="1:10" ht="13.5" thickBot="1" x14ac:dyDescent="0.3">
      <c r="A105" s="73" t="s">
        <v>366</v>
      </c>
    </row>
    <row r="106" spans="1:10" ht="13.5" thickBot="1" x14ac:dyDescent="0.3">
      <c r="B106" s="54" t="s">
        <v>325</v>
      </c>
      <c r="C106" s="123" t="s">
        <v>327</v>
      </c>
      <c r="D106" s="124"/>
    </row>
    <row r="107" spans="1:10" ht="13.5" thickBot="1" x14ac:dyDescent="0.3">
      <c r="B107" s="60"/>
      <c r="C107" s="117" t="s">
        <v>242</v>
      </c>
      <c r="D107" s="118"/>
    </row>
    <row r="108" spans="1:10" ht="13.5" thickBot="1" x14ac:dyDescent="0.3">
      <c r="B108" s="67"/>
      <c r="C108" s="117" t="s">
        <v>243</v>
      </c>
      <c r="D108" s="118"/>
    </row>
    <row r="109" spans="1:10" ht="13.5" thickBot="1" x14ac:dyDescent="0.3">
      <c r="B109" s="56"/>
      <c r="C109" s="117" t="s">
        <v>244</v>
      </c>
      <c r="D109" s="118"/>
    </row>
    <row r="110" spans="1:10" ht="13.5" thickBot="1" x14ac:dyDescent="0.3">
      <c r="B110" s="57"/>
      <c r="C110" s="117" t="s">
        <v>245</v>
      </c>
      <c r="D110" s="118"/>
    </row>
    <row r="111" spans="1:10" ht="13.5" thickBot="1" x14ac:dyDescent="0.3">
      <c r="B111" s="58"/>
      <c r="C111" s="119" t="s">
        <v>246</v>
      </c>
      <c r="D111" s="120"/>
    </row>
  </sheetData>
  <mergeCells count="60">
    <mergeCell ref="C69:D69"/>
    <mergeCell ref="E69:H69"/>
    <mergeCell ref="C70:D70"/>
    <mergeCell ref="E70:H70"/>
    <mergeCell ref="C71:D71"/>
    <mergeCell ref="E71:H71"/>
    <mergeCell ref="C72:D72"/>
    <mergeCell ref="E72:H72"/>
    <mergeCell ref="C73:D73"/>
    <mergeCell ref="E73:H73"/>
    <mergeCell ref="C76:D76"/>
    <mergeCell ref="E76:H76"/>
    <mergeCell ref="C77:D77"/>
    <mergeCell ref="E77:H77"/>
    <mergeCell ref="C79:D79"/>
    <mergeCell ref="E79:H79"/>
    <mergeCell ref="C80:D80"/>
    <mergeCell ref="E80:H80"/>
    <mergeCell ref="E78:H78"/>
    <mergeCell ref="E81:H81"/>
    <mergeCell ref="C84:D84"/>
    <mergeCell ref="E84:J84"/>
    <mergeCell ref="C85:D85"/>
    <mergeCell ref="E85:J85"/>
    <mergeCell ref="E86:J86"/>
    <mergeCell ref="C87:D87"/>
    <mergeCell ref="E87:J87"/>
    <mergeCell ref="C88:D88"/>
    <mergeCell ref="E88:J88"/>
    <mergeCell ref="E98:J98"/>
    <mergeCell ref="C91:D91"/>
    <mergeCell ref="E91:J91"/>
    <mergeCell ref="C92:D92"/>
    <mergeCell ref="E92:J92"/>
    <mergeCell ref="C93:D93"/>
    <mergeCell ref="E93:J93"/>
    <mergeCell ref="C94:D94"/>
    <mergeCell ref="E94:J94"/>
    <mergeCell ref="C97:D97"/>
    <mergeCell ref="E97:J97"/>
    <mergeCell ref="C98:D98"/>
    <mergeCell ref="E102:J102"/>
    <mergeCell ref="C103:D103"/>
    <mergeCell ref="E103:J103"/>
    <mergeCell ref="C99:D99"/>
    <mergeCell ref="E99:J99"/>
    <mergeCell ref="C100:D100"/>
    <mergeCell ref="E100:J100"/>
    <mergeCell ref="C101:D101"/>
    <mergeCell ref="E101:J101"/>
    <mergeCell ref="C108:D108"/>
    <mergeCell ref="C109:D109"/>
    <mergeCell ref="C110:D110"/>
    <mergeCell ref="C111:D111"/>
    <mergeCell ref="C78:D78"/>
    <mergeCell ref="C106:D106"/>
    <mergeCell ref="C107:D107"/>
    <mergeCell ref="C86:D86"/>
    <mergeCell ref="C81:D81"/>
    <mergeCell ref="C102:D102"/>
  </mergeCells>
  <conditionalFormatting sqref="AL9:AL16 P10:P16 AL21:AL28 P21:P28 P33:P40 AL33:AL40 AL57:AL64 AL45:AL52 P57:P64 P45:P52">
    <cfRule type="cellIs" dxfId="250" priority="121" operator="lessThan">
      <formula>0.001</formula>
    </cfRule>
    <cfRule type="cellIs" dxfId="249" priority="122" operator="between">
      <formula>0.001</formula>
      <formula>5.99</formula>
    </cfRule>
    <cfRule type="cellIs" dxfId="248" priority="123" operator="between">
      <formula>6</formula>
      <formula>9.99</formula>
    </cfRule>
    <cfRule type="cellIs" dxfId="247" priority="124" operator="between">
      <formula>10</formula>
      <formula>14.99</formula>
    </cfRule>
    <cfRule type="cellIs" dxfId="246" priority="125" operator="greaterThanOrEqual">
      <formula>15</formula>
    </cfRule>
  </conditionalFormatting>
  <conditionalFormatting sqref="P9:P16">
    <cfRule type="cellIs" dxfId="245" priority="116" operator="lessThan">
      <formula>0.001</formula>
    </cfRule>
    <cfRule type="cellIs" dxfId="244" priority="117" operator="between">
      <formula>0.001</formula>
      <formula>5.99</formula>
    </cfRule>
    <cfRule type="cellIs" dxfId="243" priority="118" operator="between">
      <formula>6</formula>
      <formula>9.99</formula>
    </cfRule>
    <cfRule type="cellIs" dxfId="242" priority="119" operator="between">
      <formula>10</formula>
      <formula>14.99</formula>
    </cfRule>
    <cfRule type="cellIs" dxfId="241" priority="120" operator="greaterThanOrEqual">
      <formula>15</formula>
    </cfRule>
  </conditionalFormatting>
  <conditionalFormatting sqref="AZ9:AZ16 AZ21:AZ28 AZ33:AZ40 AZ57:AZ64 AZ45:AZ52">
    <cfRule type="cellIs" dxfId="240" priority="112" operator="equal">
      <formula>3</formula>
    </cfRule>
    <cfRule type="cellIs" dxfId="239" priority="113" operator="equal">
      <formula>2</formula>
    </cfRule>
    <cfRule type="cellIs" dxfId="238" priority="114" operator="equal">
      <formula>1</formula>
    </cfRule>
    <cfRule type="cellIs" dxfId="237" priority="115" operator="between">
      <formula>4</formula>
      <formula>8</formula>
    </cfRule>
  </conditionalFormatting>
  <conditionalFormatting sqref="BB9:BE16 R10:R16 BB21:BE28 R21:R28 R33:R40 BB33:BE40 BB57:BE64 BB45:BE52 R57:R64 R45:R52">
    <cfRule type="containsText" dxfId="236" priority="107" operator="containsText" text="Complete">
      <formula>NOT(ISERROR(SEARCH("Complete",R9)))</formula>
    </cfRule>
    <cfRule type="containsText" dxfId="235" priority="108" operator="containsText" text="Strong">
      <formula>NOT(ISERROR(SEARCH("Strong",R9)))</formula>
    </cfRule>
    <cfRule type="containsText" dxfId="234" priority="109" operator="containsText" text="Moderate">
      <formula>NOT(ISERROR(SEARCH("Moderate",R9)))</formula>
    </cfRule>
    <cfRule type="containsText" dxfId="233" priority="110" operator="containsText" text="Slight">
      <formula>NOT(ISERROR(SEARCH("Slight",R9)))</formula>
    </cfRule>
    <cfRule type="containsText" dxfId="232" priority="111" operator="containsText" text="Nil">
      <formula>NOT(ISERROR(SEARCH("Nil",R9)))</formula>
    </cfRule>
  </conditionalFormatting>
  <conditionalFormatting sqref="R9:R16">
    <cfRule type="containsText" dxfId="231" priority="93" operator="containsText" text="Complete">
      <formula>NOT(ISERROR(SEARCH("Complete",R9)))</formula>
    </cfRule>
    <cfRule type="containsText" dxfId="230" priority="94" operator="containsText" text="Strong">
      <formula>NOT(ISERROR(SEARCH("Strong",R9)))</formula>
    </cfRule>
    <cfRule type="containsText" dxfId="229" priority="95" operator="containsText" text="Moderate">
      <formula>NOT(ISERROR(SEARCH("Moderate",R9)))</formula>
    </cfRule>
    <cfRule type="containsText" dxfId="228" priority="96" operator="containsText" text="Slight">
      <formula>NOT(ISERROR(SEARCH("Slight",R9)))</formula>
    </cfRule>
    <cfRule type="containsText" dxfId="227" priority="97" operator="containsText" text="Nil">
      <formula>NOT(ISERROR(SEARCH("Nil",R9)))</formula>
    </cfRule>
  </conditionalFormatting>
  <conditionalFormatting sqref="AX9:AX16 S10:S16 AX21:AX28 S21:S28 S33:S40 AX33:AX40 AX57:AX64 AX45:AX52 S57:S64 S45:S52">
    <cfRule type="cellIs" dxfId="226" priority="84" operator="between">
      <formula>0</formula>
      <formula>4</formula>
    </cfRule>
    <cfRule type="cellIs" dxfId="225" priority="85" operator="between">
      <formula>13</formula>
      <formula>16</formula>
    </cfRule>
    <cfRule type="cellIs" dxfId="224" priority="86" operator="between">
      <formula>9</formula>
      <formula>12</formula>
    </cfRule>
    <cfRule type="cellIs" dxfId="223" priority="87" operator="between">
      <formula>5</formula>
      <formula>8</formula>
    </cfRule>
  </conditionalFormatting>
  <conditionalFormatting sqref="AY9:AY16 T10:T16 AY21:AY28 T21:T28 T33:T40 AY33:AY40 AY57:AY64 AY45:AY52 T57:T64 T45:T52">
    <cfRule type="containsText" dxfId="222" priority="81" operator="containsText" text="Considerable">
      <formula>NOT(ISERROR(SEARCH("Considerable",T9)))</formula>
    </cfRule>
    <cfRule type="containsText" dxfId="221" priority="82" operator="containsText" text="Partial">
      <formula>NOT(ISERROR(SEARCH("Partial",T9)))</formula>
    </cfRule>
    <cfRule type="containsText" dxfId="220" priority="83" operator="containsText" text="Water Stable">
      <formula>NOT(ISERROR(SEARCH("Water Stable",T9)))</formula>
    </cfRule>
  </conditionalFormatting>
  <conditionalFormatting sqref="S9:S16">
    <cfRule type="cellIs" dxfId="219" priority="77" operator="between">
      <formula>0</formula>
      <formula>4</formula>
    </cfRule>
    <cfRule type="cellIs" dxfId="218" priority="78" operator="between">
      <formula>13</formula>
      <formula>16</formula>
    </cfRule>
    <cfRule type="cellIs" dxfId="217" priority="79" operator="between">
      <formula>9</formula>
      <formula>12</formula>
    </cfRule>
    <cfRule type="cellIs" dxfId="216" priority="80" operator="between">
      <formula>5</formula>
      <formula>8</formula>
    </cfRule>
  </conditionalFormatting>
  <conditionalFormatting sqref="T9:T16">
    <cfRule type="containsText" dxfId="215" priority="74" operator="containsText" text="Considerable">
      <formula>NOT(ISERROR(SEARCH("Considerable",T9)))</formula>
    </cfRule>
    <cfRule type="containsText" dxfId="214" priority="75" operator="containsText" text="Partial">
      <formula>NOT(ISERROR(SEARCH("Partial",T9)))</formula>
    </cfRule>
    <cfRule type="containsText" dxfId="213" priority="76" operator="containsText" text="Water Stable">
      <formula>NOT(ISERROR(SEARCH("Water Stable",T9)))</formula>
    </cfRule>
  </conditionalFormatting>
  <conditionalFormatting sqref="AS9:AS16">
    <cfRule type="cellIs" dxfId="212" priority="68" operator="greaterThanOrEqual">
      <formula>4</formula>
    </cfRule>
    <cfRule type="cellIs" dxfId="211" priority="69" operator="between">
      <formula>3</formula>
      <formula>3.99</formula>
    </cfRule>
    <cfRule type="cellIs" dxfId="210" priority="70" operator="between">
      <formula>2</formula>
      <formula>2.99</formula>
    </cfRule>
    <cfRule type="cellIs" dxfId="209" priority="71" operator="between">
      <formula>1</formula>
      <formula>1.99</formula>
    </cfRule>
    <cfRule type="cellIs" dxfId="208" priority="72" operator="between">
      <formula>0.5</formula>
      <formula>0.99</formula>
    </cfRule>
    <cfRule type="cellIs" dxfId="207" priority="73" operator="lessThan">
      <formula>0.49</formula>
    </cfRule>
  </conditionalFormatting>
  <conditionalFormatting sqref="AS10">
    <cfRule type="cellIs" dxfId="206" priority="62" operator="greaterThanOrEqual">
      <formula>4</formula>
    </cfRule>
    <cfRule type="cellIs" dxfId="205" priority="63" operator="between">
      <formula>3</formula>
      <formula>3.99</formula>
    </cfRule>
    <cfRule type="cellIs" dxfId="204" priority="64" operator="between">
      <formula>2</formula>
      <formula>2.99</formula>
    </cfRule>
    <cfRule type="cellIs" dxfId="203" priority="65" operator="between">
      <formula>1</formula>
      <formula>1.99</formula>
    </cfRule>
    <cfRule type="cellIs" dxfId="202" priority="66" operator="between">
      <formula>0.5</formula>
      <formula>0.99</formula>
    </cfRule>
    <cfRule type="cellIs" dxfId="201" priority="67" operator="lessThan">
      <formula>0.49</formula>
    </cfRule>
  </conditionalFormatting>
  <conditionalFormatting sqref="AS11">
    <cfRule type="cellIs" dxfId="200" priority="56" operator="greaterThanOrEqual">
      <formula>4</formula>
    </cfRule>
    <cfRule type="cellIs" dxfId="199" priority="57" operator="between">
      <formula>3</formula>
      <formula>3.99</formula>
    </cfRule>
    <cfRule type="cellIs" dxfId="198" priority="58" operator="between">
      <formula>2</formula>
      <formula>2.99</formula>
    </cfRule>
    <cfRule type="cellIs" dxfId="197" priority="59" operator="between">
      <formula>1</formula>
      <formula>1.99</formula>
    </cfRule>
    <cfRule type="cellIs" dxfId="196" priority="60" operator="between">
      <formula>0.5</formula>
      <formula>0.99</formula>
    </cfRule>
    <cfRule type="cellIs" dxfId="195" priority="61" operator="lessThan">
      <formula>0.49</formula>
    </cfRule>
  </conditionalFormatting>
  <conditionalFormatting sqref="AS12">
    <cfRule type="cellIs" dxfId="194" priority="50" operator="greaterThanOrEqual">
      <formula>4</formula>
    </cfRule>
    <cfRule type="cellIs" dxfId="193" priority="51" operator="between">
      <formula>3</formula>
      <formula>3.99</formula>
    </cfRule>
    <cfRule type="cellIs" dxfId="192" priority="52" operator="between">
      <formula>2</formula>
      <formula>2.99</formula>
    </cfRule>
    <cfRule type="cellIs" dxfId="191" priority="53" operator="between">
      <formula>1</formula>
      <formula>1.99</formula>
    </cfRule>
    <cfRule type="cellIs" dxfId="190" priority="54" operator="between">
      <formula>0.5</formula>
      <formula>0.99</formula>
    </cfRule>
    <cfRule type="cellIs" dxfId="189" priority="55" operator="lessThan">
      <formula>0.49</formula>
    </cfRule>
  </conditionalFormatting>
  <conditionalFormatting sqref="AS13">
    <cfRule type="cellIs" dxfId="188" priority="44" operator="greaterThanOrEqual">
      <formula>4</formula>
    </cfRule>
    <cfRule type="cellIs" dxfId="187" priority="45" operator="between">
      <formula>3</formula>
      <formula>3.99</formula>
    </cfRule>
    <cfRule type="cellIs" dxfId="186" priority="46" operator="between">
      <formula>2</formula>
      <formula>2.99</formula>
    </cfRule>
    <cfRule type="cellIs" dxfId="185" priority="47" operator="between">
      <formula>1</formula>
      <formula>1.99</formula>
    </cfRule>
    <cfRule type="cellIs" dxfId="184" priority="48" operator="between">
      <formula>0.5</formula>
      <formula>0.99</formula>
    </cfRule>
    <cfRule type="cellIs" dxfId="183" priority="49" operator="lessThan">
      <formula>0.49</formula>
    </cfRule>
  </conditionalFormatting>
  <conditionalFormatting sqref="AS14">
    <cfRule type="cellIs" dxfId="182" priority="38" operator="greaterThanOrEqual">
      <formula>4</formula>
    </cfRule>
    <cfRule type="cellIs" dxfId="181" priority="39" operator="between">
      <formula>3</formula>
      <formula>3.99</formula>
    </cfRule>
    <cfRule type="cellIs" dxfId="180" priority="40" operator="between">
      <formula>2</formula>
      <formula>2.99</formula>
    </cfRule>
    <cfRule type="cellIs" dxfId="179" priority="41" operator="between">
      <formula>1</formula>
      <formula>1.99</formula>
    </cfRule>
    <cfRule type="cellIs" dxfId="178" priority="42" operator="between">
      <formula>0.5</formula>
      <formula>0.99</formula>
    </cfRule>
    <cfRule type="cellIs" dxfId="177" priority="43" operator="lessThan">
      <formula>0.49</formula>
    </cfRule>
  </conditionalFormatting>
  <conditionalFormatting sqref="AS15">
    <cfRule type="cellIs" dxfId="176" priority="32" operator="greaterThanOrEqual">
      <formula>4</formula>
    </cfRule>
    <cfRule type="cellIs" dxfId="175" priority="33" operator="between">
      <formula>3</formula>
      <formula>3.99</formula>
    </cfRule>
    <cfRule type="cellIs" dxfId="174" priority="34" operator="between">
      <formula>2</formula>
      <formula>2.99</formula>
    </cfRule>
    <cfRule type="cellIs" dxfId="173" priority="35" operator="between">
      <formula>1</formula>
      <formula>1.99</formula>
    </cfRule>
    <cfRule type="cellIs" dxfId="172" priority="36" operator="between">
      <formula>0.5</formula>
      <formula>0.99</formula>
    </cfRule>
    <cfRule type="cellIs" dxfId="171" priority="37" operator="lessThan">
      <formula>0.49</formula>
    </cfRule>
  </conditionalFormatting>
  <conditionalFormatting sqref="AS16">
    <cfRule type="cellIs" dxfId="170" priority="26" operator="greaterThanOrEqual">
      <formula>4</formula>
    </cfRule>
    <cfRule type="cellIs" dxfId="169" priority="27" operator="between">
      <formula>3</formula>
      <formula>3.99</formula>
    </cfRule>
    <cfRule type="cellIs" dxfId="168" priority="28" operator="between">
      <formula>2</formula>
      <formula>2.99</formula>
    </cfRule>
    <cfRule type="cellIs" dxfId="167" priority="29" operator="between">
      <formula>1</formula>
      <formula>1.99</formula>
    </cfRule>
    <cfRule type="cellIs" dxfId="166" priority="30" operator="between">
      <formula>0.5</formula>
      <formula>0.99</formula>
    </cfRule>
    <cfRule type="cellIs" dxfId="165" priority="31" operator="lessThan">
      <formula>0.49</formula>
    </cfRule>
  </conditionalFormatting>
  <conditionalFormatting sqref="Q9:Q16">
    <cfRule type="cellIs" dxfId="164" priority="21" operator="between">
      <formula>7</formula>
      <formula>8</formula>
    </cfRule>
    <cfRule type="cellIs" dxfId="163" priority="22" operator="equal">
      <formula>3</formula>
    </cfRule>
    <cfRule type="cellIs" dxfId="162" priority="23" operator="equal">
      <formula>2</formula>
    </cfRule>
    <cfRule type="cellIs" dxfId="161" priority="24" operator="equal">
      <formula>1</formula>
    </cfRule>
    <cfRule type="cellIs" dxfId="160" priority="25" operator="between">
      <formula>4</formula>
      <formula>6</formula>
    </cfRule>
  </conditionalFormatting>
  <conditionalFormatting sqref="Q21:Q28">
    <cfRule type="cellIs" dxfId="159" priority="16" operator="between">
      <formula>7</formula>
      <formula>8</formula>
    </cfRule>
    <cfRule type="cellIs" dxfId="158" priority="17" operator="equal">
      <formula>3</formula>
    </cfRule>
    <cfRule type="cellIs" dxfId="157" priority="18" operator="equal">
      <formula>2</formula>
    </cfRule>
    <cfRule type="cellIs" dxfId="156" priority="19" operator="equal">
      <formula>1</formula>
    </cfRule>
    <cfRule type="cellIs" dxfId="155" priority="20" operator="between">
      <formula>4</formula>
      <formula>6</formula>
    </cfRule>
  </conditionalFormatting>
  <conditionalFormatting sqref="Q33:Q40">
    <cfRule type="cellIs" dxfId="154" priority="11" operator="between">
      <formula>7</formula>
      <formula>8</formula>
    </cfRule>
    <cfRule type="cellIs" dxfId="153" priority="12" operator="equal">
      <formula>3</formula>
    </cfRule>
    <cfRule type="cellIs" dxfId="152" priority="13" operator="equal">
      <formula>2</formula>
    </cfRule>
    <cfRule type="cellIs" dxfId="151" priority="14" operator="equal">
      <formula>1</formula>
    </cfRule>
    <cfRule type="cellIs" dxfId="150" priority="15" operator="between">
      <formula>4</formula>
      <formula>6</formula>
    </cfRule>
  </conditionalFormatting>
  <conditionalFormatting sqref="Q45:Q52">
    <cfRule type="cellIs" dxfId="149" priority="6" operator="between">
      <formula>7</formula>
      <formula>8</formula>
    </cfRule>
    <cfRule type="cellIs" dxfId="148" priority="7" operator="equal">
      <formula>3</formula>
    </cfRule>
    <cfRule type="cellIs" dxfId="147" priority="8" operator="equal">
      <formula>2</formula>
    </cfRule>
    <cfRule type="cellIs" dxfId="146" priority="9" operator="equal">
      <formula>1</formula>
    </cfRule>
    <cfRule type="cellIs" dxfId="145" priority="10" operator="between">
      <formula>4</formula>
      <formula>6</formula>
    </cfRule>
  </conditionalFormatting>
  <conditionalFormatting sqref="Q57:Q64">
    <cfRule type="cellIs" dxfId="144" priority="1" operator="between">
      <formula>7</formula>
      <formula>8</formula>
    </cfRule>
    <cfRule type="cellIs" dxfId="143" priority="2" operator="equal">
      <formula>3</formula>
    </cfRule>
    <cfRule type="cellIs" dxfId="142" priority="3" operator="equal">
      <formula>2</formula>
    </cfRule>
    <cfRule type="cellIs" dxfId="141" priority="4" operator="equal">
      <formula>1</formula>
    </cfRule>
    <cfRule type="cellIs" dxfId="140" priority="5" operator="between">
      <formula>4</formula>
      <formula>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AD38-7555-4D8D-9494-05C22F96530A}">
  <dimension ref="A1:BB59"/>
  <sheetViews>
    <sheetView workbookViewId="0">
      <selection activeCell="AX10" sqref="AX10:AX12"/>
    </sheetView>
  </sheetViews>
  <sheetFormatPr defaultRowHeight="12.75" x14ac:dyDescent="0.25"/>
  <cols>
    <col min="1" max="1" width="23" style="1" customWidth="1"/>
    <col min="2" max="2" width="10.7109375" style="1" customWidth="1"/>
    <col min="3" max="3" width="9.140625" style="1"/>
    <col min="4" max="4" width="11.140625" style="1" customWidth="1"/>
    <col min="5" max="7" width="9.140625" style="1"/>
    <col min="8" max="8" width="17.5703125" style="1" customWidth="1"/>
    <col min="9" max="9" width="12.140625" style="1" customWidth="1"/>
    <col min="10" max="10" width="18.7109375" style="1" customWidth="1"/>
    <col min="11" max="11" width="1.7109375" style="1" customWidth="1"/>
    <col min="12" max="16" width="9.140625" style="1"/>
    <col min="17" max="17" width="1.7109375" style="1" customWidth="1"/>
    <col min="18" max="23" width="9.140625" style="1"/>
    <col min="24" max="24" width="1.7109375" style="1" customWidth="1"/>
    <col min="25" max="29" width="9.140625" style="1"/>
    <col min="30" max="30" width="1.7109375" style="1" customWidth="1"/>
    <col min="31" max="31" width="9.140625" style="1"/>
    <col min="32" max="32" width="1.7109375" style="1" customWidth="1"/>
    <col min="33" max="33" width="9.140625" style="1"/>
    <col min="34" max="34" width="1.7109375" style="1" customWidth="1"/>
    <col min="35" max="36" width="9.140625" style="1"/>
    <col min="37" max="37" width="1.7109375" style="1" customWidth="1"/>
    <col min="38" max="38" width="9.140625" style="1"/>
    <col min="39" max="39" width="1.7109375" style="1" customWidth="1"/>
    <col min="40" max="40" width="9.85546875" style="1" customWidth="1"/>
    <col min="41" max="41" width="17.85546875" style="1" customWidth="1"/>
    <col min="42" max="42" width="13.5703125" style="1" customWidth="1"/>
    <col min="43" max="43" width="1.7109375" style="1" customWidth="1"/>
    <col min="44" max="44" width="11.42578125" style="1" customWidth="1"/>
    <col min="45" max="45" width="12.7109375" style="1" customWidth="1"/>
    <col min="46" max="46" width="12.42578125" style="1" customWidth="1"/>
    <col min="47" max="47" width="15.140625" style="1" customWidth="1"/>
    <col min="48" max="48" width="1.7109375" style="1" customWidth="1"/>
    <col min="49" max="53" width="9.140625" style="1"/>
    <col min="54" max="54" width="14.42578125" style="1" customWidth="1"/>
    <col min="55" max="55" width="1.7109375" style="1" customWidth="1"/>
    <col min="56" max="16384" width="9.140625" style="1"/>
  </cols>
  <sheetData>
    <row r="1" spans="1:54" ht="15.75" x14ac:dyDescent="0.25">
      <c r="A1" s="85" t="s">
        <v>383</v>
      </c>
    </row>
    <row r="2" spans="1:54" ht="15.75" x14ac:dyDescent="0.25">
      <c r="A2" s="85" t="s">
        <v>387</v>
      </c>
    </row>
    <row r="3" spans="1:54" ht="15.75" x14ac:dyDescent="0.25">
      <c r="A3" s="85" t="s">
        <v>388</v>
      </c>
    </row>
    <row r="4" spans="1:54" ht="15.75" x14ac:dyDescent="0.25">
      <c r="A4" s="85" t="s">
        <v>384</v>
      </c>
    </row>
    <row r="5" spans="1:54" ht="16.5" thickBot="1" x14ac:dyDescent="0.3">
      <c r="A5" s="87"/>
    </row>
    <row r="6" spans="1:54" s="52" customFormat="1" ht="64.5" thickBot="1" x14ac:dyDescent="0.3">
      <c r="A6" s="106" t="s">
        <v>389</v>
      </c>
      <c r="B6" s="3" t="str">
        <f>'All Data by Depth'!L6</f>
        <v>pH (1:5 Water)</v>
      </c>
      <c r="C6" s="3" t="str">
        <f>'All Data by Depth'!M6</f>
        <v>pH (1:5 CaCl2)</v>
      </c>
      <c r="D6" s="3" t="str">
        <f>'All Data by Depth'!N6</f>
        <v>Electrical Conductivity (1:5 water)</v>
      </c>
      <c r="E6" s="3" t="str">
        <f>'All Data by Depth'!O6</f>
        <v>Electrical Conductivity (Sat. Ext)</v>
      </c>
      <c r="F6" s="3" t="str">
        <f>'All Data by Depth'!P6</f>
        <v>Exchangeable Sodium Percentage</v>
      </c>
      <c r="G6" s="3" t="str">
        <f>'All Data by Depth'!Q6</f>
        <v>Emerson Class (Dry Aggregate 2 Hours)</v>
      </c>
      <c r="H6" s="3" t="str">
        <f>'All Data by Depth'!R6</f>
        <v>Remoulded Dispersion Observation 20 Hours (Emerson)</v>
      </c>
      <c r="I6" s="3" t="str">
        <f>'All Data by Depth'!S6</f>
        <v>Disp. Index, Loveday/Pyle</v>
      </c>
      <c r="J6" s="3" t="str">
        <f>'All Data by Depth'!T6</f>
        <v>Slaking 2Hrs</v>
      </c>
      <c r="K6" s="7"/>
      <c r="L6" s="3" t="str">
        <f>'All Data by Depth'!V6</f>
        <v>Calcium (Amm-acet.)</v>
      </c>
      <c r="M6" s="3" t="str">
        <f>'All Data by Depth'!W6</f>
        <v>Magnesium (Amm-acet.)</v>
      </c>
      <c r="N6" s="3" t="str">
        <f>'All Data by Depth'!X6</f>
        <v>Potassium (Amm-acet.)</v>
      </c>
      <c r="O6" s="3" t="str">
        <f>'All Data by Depth'!Y6</f>
        <v>Sodium (Amm-acet.)</v>
      </c>
      <c r="P6" s="3" t="str">
        <f>'All Data by Depth'!Z6</f>
        <v>Aluminium (KCl)</v>
      </c>
      <c r="Q6" s="7"/>
      <c r="R6" s="3" t="str">
        <f>'All Data by Depth'!AB6</f>
        <v>Calcium (Amm-acet.)</v>
      </c>
      <c r="S6" s="3" t="str">
        <f>'All Data by Depth'!AC6</f>
        <v>Magnesium (Amm-acet.)</v>
      </c>
      <c r="T6" s="3" t="str">
        <f>'All Data by Depth'!AD6</f>
        <v>Potassium (Amm-acet.)</v>
      </c>
      <c r="U6" s="3" t="str">
        <f>'All Data by Depth'!AE6</f>
        <v>Sodium (Amm-acet.)</v>
      </c>
      <c r="V6" s="3" t="str">
        <f>'All Data by Depth'!AF6</f>
        <v>Aluminium (KCl)</v>
      </c>
      <c r="W6" s="3" t="str">
        <f>'All Data by Depth'!AG6</f>
        <v>Cation Exch. Cap.</v>
      </c>
      <c r="X6" s="7"/>
      <c r="Y6" s="3" t="str">
        <f>'All Data by Depth'!AI6</f>
        <v>Calcium (Amm-acet.)</v>
      </c>
      <c r="Z6" s="3" t="str">
        <f>'All Data by Depth'!AJ6</f>
        <v>Magnesium (Amm-acet.)</v>
      </c>
      <c r="AA6" s="3" t="str">
        <f>'All Data by Depth'!AK6</f>
        <v>Potassium (Amm-acet.)</v>
      </c>
      <c r="AB6" s="3" t="str">
        <f>'All Data by Depth'!AL6</f>
        <v>Exchangeable Sodium Percentage</v>
      </c>
      <c r="AC6" s="3" t="str">
        <f>'All Data by Depth'!AM6</f>
        <v>Aluminium Saturation</v>
      </c>
      <c r="AD6" s="7"/>
      <c r="AE6" s="3" t="str">
        <f>'All Data by Depth'!AO6</f>
        <v>Calcium / Magnesium Ratio</v>
      </c>
      <c r="AF6" s="7"/>
      <c r="AG6" s="3" t="str">
        <f>'All Data by Depth'!AQ6</f>
        <v>ESP% + EPP% Calculation</v>
      </c>
      <c r="AH6" s="7"/>
      <c r="AI6" s="3" t="str">
        <f>'All Data by Depth'!AS6</f>
        <v>Organic Carbon (W&amp;B)</v>
      </c>
      <c r="AJ6" s="3" t="str">
        <f>'All Data by Depth'!AT6</f>
        <v>Organic Matter (W&amp;B * 1.72)</v>
      </c>
      <c r="AK6" s="7"/>
      <c r="AL6" s="3" t="str">
        <f>'All Data by Depth'!AV6</f>
        <v>Available Potassium</v>
      </c>
      <c r="AM6" s="7"/>
      <c r="AN6" s="3" t="str">
        <f>'All Data by Depth'!AX6</f>
        <v>Disp. Index, Loveday/Pyle</v>
      </c>
      <c r="AO6" s="3" t="str">
        <f>'All Data by Depth'!AY6</f>
        <v>Slaking 2Hrs</v>
      </c>
      <c r="AP6" s="3" t="str">
        <f>'All Data by Depth'!AZ6</f>
        <v>Emerson Class (Dry Aggregate 2 Hours)</v>
      </c>
      <c r="AQ6" s="7"/>
      <c r="AR6" s="3" t="str">
        <f>'All Data by Depth'!BB6</f>
        <v>Dry Dispersion 2 Hours (Emerson)</v>
      </c>
      <c r="AS6" s="3" t="str">
        <f>'All Data by Depth'!BC6</f>
        <v>Dry Dispersion 20 Hours (Emerson)</v>
      </c>
      <c r="AT6" s="4" t="str">
        <f>'All Data by Depth'!BD6</f>
        <v>Remoulded Dispersion 2 Hours (Emerson)</v>
      </c>
      <c r="AU6" s="3" t="str">
        <f>'All Data by Depth'!BE6</f>
        <v>Remoulded Dispersion 20 Hours (Emerson)</v>
      </c>
      <c r="AV6" s="7"/>
      <c r="AW6" s="3" t="str">
        <f>'All Data by Depth'!BG6</f>
        <v>Silt</v>
      </c>
      <c r="AX6" s="6" t="str">
        <f>'All Data by Depth'!BH6</f>
        <v>Clay</v>
      </c>
      <c r="AY6" s="3" t="str">
        <f>'All Data by Depth'!BI6</f>
        <v>Sand (Coarse)</v>
      </c>
      <c r="AZ6" s="3" t="str">
        <f>'All Data by Depth'!BJ6</f>
        <v>Sand (Fine)</v>
      </c>
      <c r="BA6" s="3" t="str">
        <f>'All Data by Depth'!BK6</f>
        <v>Sand (Total)</v>
      </c>
      <c r="BB6" s="3" t="str">
        <f>'All Data by Depth'!BL6</f>
        <v>Sand/Silt/Clay Texture</v>
      </c>
    </row>
    <row r="7" spans="1:54" s="52" customFormat="1" ht="39" thickBot="1" x14ac:dyDescent="0.3">
      <c r="A7" s="106" t="s">
        <v>271</v>
      </c>
      <c r="B7" s="3"/>
      <c r="C7" s="3"/>
      <c r="D7" s="3" t="str">
        <f>'All Data by Depth'!N7</f>
        <v>dS/m</v>
      </c>
      <c r="E7" s="3" t="str">
        <f>'All Data by Depth'!O7</f>
        <v>dS/m</v>
      </c>
      <c r="F7" s="88" t="str">
        <f>'All Data by Depth'!P7</f>
        <v>%</v>
      </c>
      <c r="G7" s="88"/>
      <c r="H7" s="88"/>
      <c r="I7" s="88"/>
      <c r="J7" s="88"/>
      <c r="K7" s="7"/>
      <c r="L7" s="3" t="str">
        <f>'All Data by Depth'!V7</f>
        <v>mg/kg</v>
      </c>
      <c r="M7" s="3" t="str">
        <f>'All Data by Depth'!W7</f>
        <v>mg/kg</v>
      </c>
      <c r="N7" s="3" t="str">
        <f>'All Data by Depth'!X7</f>
        <v>mg/kg</v>
      </c>
      <c r="O7" s="3" t="str">
        <f>'All Data by Depth'!Y7</f>
        <v>mg/kg</v>
      </c>
      <c r="P7" s="3" t="str">
        <f>'All Data by Depth'!Z7</f>
        <v>mg/kg</v>
      </c>
      <c r="Q7" s="7"/>
      <c r="R7" s="3" t="str">
        <f>'All Data by Depth'!AB7</f>
        <v>cmol(+)/kg</v>
      </c>
      <c r="S7" s="3" t="str">
        <f>'All Data by Depth'!AC7</f>
        <v>cmol(+)/kg</v>
      </c>
      <c r="T7" s="3" t="str">
        <f>'All Data by Depth'!AD7</f>
        <v>cmol(+)/kg</v>
      </c>
      <c r="U7" s="3" t="str">
        <f>'All Data by Depth'!AE7</f>
        <v>cmol(+)/kg</v>
      </c>
      <c r="V7" s="3" t="str">
        <f>'All Data by Depth'!AF7</f>
        <v>cmol(+)/kg</v>
      </c>
      <c r="W7" s="3" t="str">
        <f>'All Data by Depth'!AG7</f>
        <v>cmol(+)/kg</v>
      </c>
      <c r="X7" s="7"/>
      <c r="Y7" s="3" t="str">
        <f>'All Data by Depth'!AI7</f>
        <v>%</v>
      </c>
      <c r="Z7" s="3" t="str">
        <f>'All Data by Depth'!AJ7</f>
        <v>%</v>
      </c>
      <c r="AA7" s="3" t="str">
        <f>'All Data by Depth'!AK7</f>
        <v>%</v>
      </c>
      <c r="AB7" s="3" t="str">
        <f>'All Data by Depth'!AL7</f>
        <v>%</v>
      </c>
      <c r="AC7" s="3" t="str">
        <f>'All Data by Depth'!AM7</f>
        <v>%</v>
      </c>
      <c r="AD7" s="7"/>
      <c r="AE7" s="3"/>
      <c r="AF7" s="7"/>
      <c r="AG7" s="3" t="str">
        <f>'All Data by Depth'!AQ7</f>
        <v>SESW Calculation</v>
      </c>
      <c r="AH7" s="7"/>
      <c r="AI7" s="3" t="str">
        <f>'All Data by Depth'!AS7</f>
        <v>%</v>
      </c>
      <c r="AJ7" s="3" t="str">
        <f>'All Data by Depth'!AT7</f>
        <v>%</v>
      </c>
      <c r="AK7" s="7"/>
      <c r="AL7" s="3" t="str">
        <f>'All Data by Depth'!AV7</f>
        <v>mg/kg</v>
      </c>
      <c r="AM7" s="7"/>
      <c r="AN7" s="3"/>
      <c r="AO7" s="3"/>
      <c r="AP7" s="3"/>
      <c r="AQ7" s="7"/>
      <c r="AR7" s="3"/>
      <c r="AS7" s="3"/>
      <c r="AT7" s="4"/>
      <c r="AU7" s="102"/>
      <c r="AV7" s="7"/>
      <c r="AW7" s="102" t="s">
        <v>217</v>
      </c>
      <c r="AX7" s="6" t="s">
        <v>217</v>
      </c>
      <c r="AY7" s="3" t="s">
        <v>217</v>
      </c>
      <c r="AZ7" s="3" t="s">
        <v>217</v>
      </c>
      <c r="BA7" s="3" t="s">
        <v>217</v>
      </c>
      <c r="BB7" s="3"/>
    </row>
    <row r="8" spans="1:54" x14ac:dyDescent="0.25">
      <c r="A8" s="37" t="s">
        <v>390</v>
      </c>
      <c r="B8" s="19">
        <f>'All Data by Depth'!L17</f>
        <v>5.7874999999999996</v>
      </c>
      <c r="C8" s="19">
        <f>'All Data by Depth'!M17</f>
        <v>4.9250000000000007</v>
      </c>
      <c r="D8" s="19">
        <f>'All Data by Depth'!N17</f>
        <v>8.7499999999999994E-2</v>
      </c>
      <c r="E8" s="19">
        <f>'All Data by Depth'!O17</f>
        <v>0.87500000000000011</v>
      </c>
      <c r="F8" s="23">
        <f>'All Data by Depth'!P17</f>
        <v>4.1875</v>
      </c>
      <c r="G8" s="71" t="str">
        <f>'All Data by Depth'!Q17</f>
        <v>7, 3</v>
      </c>
      <c r="H8" s="15" t="str">
        <f>'All Data by Depth'!R17</f>
        <v>Slight-Moderate</v>
      </c>
      <c r="I8" s="89" t="str">
        <f>'All Data by Depth'!S17</f>
        <v>1-4</v>
      </c>
      <c r="J8" s="15" t="str">
        <f>'All Data by Depth'!T17</f>
        <v>Water Stable-Partial</v>
      </c>
      <c r="K8" s="24"/>
      <c r="L8" s="22">
        <f>'All Data by Depth'!V17</f>
        <v>722.5</v>
      </c>
      <c r="M8" s="22">
        <f>'All Data by Depth'!W17</f>
        <v>186.03749999999997</v>
      </c>
      <c r="N8" s="22">
        <f>'All Data by Depth'!X17</f>
        <v>128.54125000000002</v>
      </c>
      <c r="O8" s="22">
        <f>'All Data by Depth'!Y17</f>
        <v>53.475000000000001</v>
      </c>
      <c r="P8" s="22">
        <f>'All Data by Depth'!Z17</f>
        <v>21.5</v>
      </c>
      <c r="Q8" s="24"/>
      <c r="R8" s="19">
        <f>'All Data by Depth'!AB17</f>
        <v>3.6124999999999998</v>
      </c>
      <c r="S8" s="19">
        <f>'All Data by Depth'!AC17</f>
        <v>1.5375000000000001</v>
      </c>
      <c r="T8" s="19">
        <f>'All Data by Depth'!AD17</f>
        <v>0.32874999999999999</v>
      </c>
      <c r="U8" s="19">
        <f>'All Data by Depth'!AE17</f>
        <v>0.23249999999999998</v>
      </c>
      <c r="V8" s="19">
        <f>'All Data by Depth'!AF17</f>
        <v>0.23750000000000004</v>
      </c>
      <c r="W8" s="19">
        <f>'All Data by Depth'!AG17</f>
        <v>5.8999999999999986</v>
      </c>
      <c r="X8" s="24"/>
      <c r="Y8" s="19">
        <f>'All Data by Depth'!AI17</f>
        <v>60.5</v>
      </c>
      <c r="Z8" s="19">
        <f>'All Data by Depth'!AJ17</f>
        <v>26.25</v>
      </c>
      <c r="AA8" s="19">
        <f>'All Data by Depth'!AK17</f>
        <v>4.9375</v>
      </c>
      <c r="AB8" s="23">
        <f>'All Data by Depth'!AL17</f>
        <v>4.1875</v>
      </c>
      <c r="AC8" s="19">
        <f>'All Data by Depth'!AM17</f>
        <v>4.5250000000000004</v>
      </c>
      <c r="AD8" s="24"/>
      <c r="AE8" s="19">
        <f>'All Data by Depth'!AO17</f>
        <v>2.4</v>
      </c>
      <c r="AF8" s="24"/>
      <c r="AG8" s="19">
        <f>'All Data by Depth'!AQ17</f>
        <v>9.125</v>
      </c>
      <c r="AH8" s="24"/>
      <c r="AI8" s="19">
        <f>'All Data by Depth'!AS17</f>
        <v>2.5625</v>
      </c>
      <c r="AJ8" s="19">
        <f>'All Data by Depth'!AT17</f>
        <v>4.3499999999999996</v>
      </c>
      <c r="AK8" s="24"/>
      <c r="AL8" s="22">
        <f>'All Data by Depth'!AV17</f>
        <v>129.875</v>
      </c>
      <c r="AM8" s="24"/>
      <c r="AN8" s="89" t="str">
        <f>'All Data by Depth'!AX17</f>
        <v>1-4</v>
      </c>
      <c r="AO8" s="15" t="str">
        <f>'All Data by Depth'!AY17</f>
        <v>Water Stable-Partial</v>
      </c>
      <c r="AP8" s="71" t="str">
        <f>'All Data by Depth'!AZ17</f>
        <v>7, 3</v>
      </c>
      <c r="AQ8" s="24"/>
      <c r="AR8" s="93" t="str">
        <f>'All Data by Depth'!BB17</f>
        <v>Nil</v>
      </c>
      <c r="AS8" s="98" t="str">
        <f>'All Data by Depth'!BC17</f>
        <v>Nil-Slight</v>
      </c>
      <c r="AT8" s="99" t="str">
        <f>'All Data by Depth'!BD17</f>
        <v>Nil-Slight</v>
      </c>
      <c r="AU8" s="15" t="str">
        <f>'All Data by Depth'!BE17</f>
        <v>Slight-Moderate</v>
      </c>
      <c r="AW8" s="22">
        <f>'All Data by Depth'!BG17</f>
        <v>25.25</v>
      </c>
      <c r="AX8" s="103">
        <f>'All Data by Depth'!BH17</f>
        <v>16.25</v>
      </c>
      <c r="AY8" s="22">
        <f>'All Data by Depth'!BI17</f>
        <v>23</v>
      </c>
      <c r="AZ8" s="22">
        <f>'All Data by Depth'!BJ17</f>
        <v>35.5</v>
      </c>
      <c r="BA8" s="22">
        <f>'All Data by Depth'!BK17</f>
        <v>58.5</v>
      </c>
      <c r="BB8" s="15" t="str">
        <f>'All Data by Depth'!BL17</f>
        <v>Loam to Silty Loam</v>
      </c>
    </row>
    <row r="9" spans="1:54" x14ac:dyDescent="0.25">
      <c r="A9" s="27" t="s">
        <v>391</v>
      </c>
      <c r="B9" s="31">
        <f>'All Data by Depth'!L29</f>
        <v>5.95</v>
      </c>
      <c r="C9" s="31">
        <f>'All Data by Depth'!M29</f>
        <v>4.7874999999999996</v>
      </c>
      <c r="D9" s="31">
        <f>'All Data by Depth'!N29</f>
        <v>5.2500000000000005E-2</v>
      </c>
      <c r="E9" s="31">
        <f>'All Data by Depth'!O29</f>
        <v>0.52499999999999991</v>
      </c>
      <c r="F9" s="35">
        <f>'All Data by Depth'!P29</f>
        <v>7.5750000000000002</v>
      </c>
      <c r="G9" s="90" t="str">
        <f>'All Data by Depth'!Q29</f>
        <v>7, 3</v>
      </c>
      <c r="H9" s="27" t="str">
        <f>'All Data by Depth'!R29</f>
        <v>Slight-Strong</v>
      </c>
      <c r="I9" s="91" t="str">
        <f>'All Data by Depth'!S29</f>
        <v>8-14</v>
      </c>
      <c r="J9" s="27" t="str">
        <f>'All Data by Depth'!T29</f>
        <v>Partial</v>
      </c>
      <c r="K9" s="24"/>
      <c r="L9" s="34">
        <f>'All Data by Depth'!V29</f>
        <v>290</v>
      </c>
      <c r="M9" s="34">
        <f>'All Data by Depth'!W29</f>
        <v>190.57499999999999</v>
      </c>
      <c r="N9" s="34">
        <f>'All Data by Depth'!X29</f>
        <v>62.56</v>
      </c>
      <c r="O9" s="34">
        <f>'All Data by Depth'!Y29</f>
        <v>74.462500000000006</v>
      </c>
      <c r="P9" s="34">
        <f>'All Data by Depth'!Z29</f>
        <v>34.5</v>
      </c>
      <c r="Q9" s="24"/>
      <c r="R9" s="31">
        <f>'All Data by Depth'!AB29</f>
        <v>1.45</v>
      </c>
      <c r="S9" s="31">
        <f>'All Data by Depth'!AC29</f>
        <v>1.5750000000000002</v>
      </c>
      <c r="T9" s="31">
        <f>'All Data by Depth'!AD29</f>
        <v>0.15999999999999998</v>
      </c>
      <c r="U9" s="31">
        <f>'All Data by Depth'!AE29</f>
        <v>0.32374999999999998</v>
      </c>
      <c r="V9" s="31">
        <f>'All Data by Depth'!AF29</f>
        <v>0.38750000000000007</v>
      </c>
      <c r="W9" s="31">
        <f>'All Data by Depth'!AG29</f>
        <v>3.8624999999999998</v>
      </c>
      <c r="X9" s="24"/>
      <c r="Y9" s="31">
        <f>'All Data by Depth'!AI29</f>
        <v>41.25</v>
      </c>
      <c r="Z9" s="31">
        <f>'All Data by Depth'!AJ29</f>
        <v>37.375</v>
      </c>
      <c r="AA9" s="31">
        <f>'All Data by Depth'!AK29</f>
        <v>4</v>
      </c>
      <c r="AB9" s="35">
        <f>'All Data by Depth'!AL29</f>
        <v>7.5750000000000002</v>
      </c>
      <c r="AC9" s="31">
        <f>'All Data by Depth'!AM29</f>
        <v>10.025</v>
      </c>
      <c r="AD9" s="24"/>
      <c r="AE9" s="31">
        <f>'All Data by Depth'!AO29</f>
        <v>1.4125000000000001</v>
      </c>
      <c r="AF9" s="24"/>
      <c r="AG9" s="31">
        <f>'All Data by Depth'!AQ29</f>
        <v>11.575000000000001</v>
      </c>
      <c r="AH9" s="24"/>
      <c r="AI9" s="31">
        <f>'All Data by Depth'!AS29</f>
        <v>0</v>
      </c>
      <c r="AJ9" s="31">
        <f>'All Data by Depth'!AT29</f>
        <v>0</v>
      </c>
      <c r="AK9" s="24"/>
      <c r="AL9" s="34">
        <f>'All Data by Depth'!AV29</f>
        <v>61.375</v>
      </c>
      <c r="AM9" s="24"/>
      <c r="AN9" s="91" t="str">
        <f>'All Data by Depth'!AX29</f>
        <v>8-14</v>
      </c>
      <c r="AO9" s="27" t="str">
        <f>'All Data by Depth'!AY29</f>
        <v>Partial</v>
      </c>
      <c r="AP9" s="90" t="str">
        <f>'All Data by Depth'!AZ29</f>
        <v>7, 3</v>
      </c>
      <c r="AQ9" s="24"/>
      <c r="AR9" s="78" t="str">
        <f>'All Data by Depth'!BB29</f>
        <v>Slight-Strong</v>
      </c>
      <c r="AS9" s="78" t="str">
        <f>'All Data by Depth'!BC29</f>
        <v>Slight-Complete</v>
      </c>
      <c r="AT9" s="100" t="str">
        <f>'All Data by Depth'!BD29</f>
        <v>Slight-Strong</v>
      </c>
      <c r="AU9" s="27" t="str">
        <f>'All Data by Depth'!BE29</f>
        <v>Slight-Strong</v>
      </c>
      <c r="AW9" s="34">
        <f>'All Data by Depth'!BG29</f>
        <v>21.5</v>
      </c>
      <c r="AX9" s="104">
        <f>'All Data by Depth'!BH29</f>
        <v>19.5</v>
      </c>
      <c r="AY9" s="34">
        <f>'All Data by Depth'!BI29</f>
        <v>30.5</v>
      </c>
      <c r="AZ9" s="34">
        <f>'All Data by Depth'!BJ29</f>
        <v>29</v>
      </c>
      <c r="BA9" s="34">
        <f>'All Data by Depth'!BK29</f>
        <v>59.5</v>
      </c>
      <c r="BB9" s="27" t="str">
        <f>'All Data by Depth'!BL29</f>
        <v>Loam to Silty Loam</v>
      </c>
    </row>
    <row r="10" spans="1:54" x14ac:dyDescent="0.25">
      <c r="A10" s="27" t="s">
        <v>392</v>
      </c>
      <c r="B10" s="31">
        <f>'All Data by Depth'!L41</f>
        <v>6.1999999999999993</v>
      </c>
      <c r="C10" s="31">
        <f>'All Data by Depth'!M41</f>
        <v>5.0875000000000004</v>
      </c>
      <c r="D10" s="31">
        <f>'All Data by Depth'!N41</f>
        <v>0.16749999999999998</v>
      </c>
      <c r="E10" s="31">
        <f>'All Data by Depth'!O41</f>
        <v>1.0049999999999999</v>
      </c>
      <c r="F10" s="35">
        <f>'All Data by Depth'!P41</f>
        <v>19.524999999999999</v>
      </c>
      <c r="G10" s="90" t="str">
        <f>'All Data by Depth'!Q41</f>
        <v>2, 6, 7, 8</v>
      </c>
      <c r="H10" s="27" t="str">
        <f>'All Data by Depth'!R41</f>
        <v>Nil-Strong</v>
      </c>
      <c r="I10" s="91" t="str">
        <f>'All Data by Depth'!S41</f>
        <v>0-12</v>
      </c>
      <c r="J10" s="27" t="str">
        <f>'All Data by Depth'!T41</f>
        <v>Water Stable-Partial</v>
      </c>
      <c r="K10" s="24"/>
      <c r="L10" s="34">
        <f>'All Data by Depth'!V41</f>
        <v>247.5</v>
      </c>
      <c r="M10" s="34">
        <f>'All Data by Depth'!W41</f>
        <v>792.55000000000007</v>
      </c>
      <c r="N10" s="34">
        <f>'All Data by Depth'!X41</f>
        <v>65.981249999999989</v>
      </c>
      <c r="O10" s="34">
        <f>'All Data by Depth'!Y41</f>
        <v>453.67500000000001</v>
      </c>
      <c r="P10" s="34">
        <f>'All Data by Depth'!Z41</f>
        <v>28.824999999999999</v>
      </c>
      <c r="Q10" s="24"/>
      <c r="R10" s="31">
        <f>'All Data by Depth'!AB41</f>
        <v>1.2375</v>
      </c>
      <c r="S10" s="31">
        <f>'All Data by Depth'!AC41</f>
        <v>6.55</v>
      </c>
      <c r="T10" s="31">
        <f>'All Data by Depth'!AD41</f>
        <v>0.16875000000000001</v>
      </c>
      <c r="U10" s="31">
        <f>'All Data by Depth'!AE41</f>
        <v>1.9724999999999999</v>
      </c>
      <c r="V10" s="31">
        <f>'All Data by Depth'!AF41</f>
        <v>0.33749999999999997</v>
      </c>
      <c r="W10" s="31">
        <f>'All Data by Depth'!AG41</f>
        <v>10.25</v>
      </c>
      <c r="X10" s="24"/>
      <c r="Y10" s="31">
        <f>'All Data by Depth'!AI41</f>
        <v>11.775</v>
      </c>
      <c r="Z10" s="31">
        <f>'All Data by Depth'!AJ41</f>
        <v>64.25</v>
      </c>
      <c r="AA10" s="31">
        <f>'All Data by Depth'!AK41</f>
        <v>1.6162500000000002</v>
      </c>
      <c r="AB10" s="35">
        <f>'All Data by Depth'!AL41</f>
        <v>19.524999999999999</v>
      </c>
      <c r="AC10" s="31">
        <f>'All Data by Depth'!AM41</f>
        <v>3.0749999999999997</v>
      </c>
      <c r="AD10" s="24"/>
      <c r="AE10" s="31">
        <f>'All Data by Depth'!AO41</f>
        <v>0.20000000000000004</v>
      </c>
      <c r="AF10" s="24"/>
      <c r="AG10" s="31">
        <f>'All Data by Depth'!AQ41</f>
        <v>21.141249999999999</v>
      </c>
      <c r="AH10" s="24"/>
      <c r="AI10" s="31">
        <f>'All Data by Depth'!AS41</f>
        <v>0</v>
      </c>
      <c r="AJ10" s="31">
        <f>'All Data by Depth'!AT41</f>
        <v>0</v>
      </c>
      <c r="AK10" s="24"/>
      <c r="AL10" s="34">
        <f>'All Data by Depth'!AV41</f>
        <v>65</v>
      </c>
      <c r="AM10" s="24"/>
      <c r="AN10" s="91" t="str">
        <f>'All Data by Depth'!AX41</f>
        <v>0-12</v>
      </c>
      <c r="AO10" s="27" t="str">
        <f>'All Data by Depth'!AY41</f>
        <v>Water Stable-Partial</v>
      </c>
      <c r="AP10" s="90" t="str">
        <f>'All Data by Depth'!AZ41</f>
        <v>2, 6, 7, 8</v>
      </c>
      <c r="AQ10" s="24"/>
      <c r="AR10" s="78" t="str">
        <f>'All Data by Depth'!BB41</f>
        <v>Nil-Strong</v>
      </c>
      <c r="AS10" s="94" t="str">
        <f>'All Data by Depth'!BC41</f>
        <v>Nil-Strong</v>
      </c>
      <c r="AT10" s="100" t="str">
        <f>'All Data by Depth'!BD41</f>
        <v>Nil-Strong</v>
      </c>
      <c r="AU10" s="27" t="str">
        <f>'All Data by Depth'!BE41</f>
        <v>Nil-Strong</v>
      </c>
      <c r="AW10" s="34">
        <f>'All Data by Depth'!BG41</f>
        <v>17.75</v>
      </c>
      <c r="AX10" s="104">
        <f>'All Data by Depth'!BH41</f>
        <v>39</v>
      </c>
      <c r="AY10" s="34">
        <f>'All Data by Depth'!BI41</f>
        <v>19.375</v>
      </c>
      <c r="AZ10" s="34">
        <f>'All Data by Depth'!BJ41</f>
        <v>24</v>
      </c>
      <c r="BA10" s="34">
        <f>'All Data by Depth'!BK41</f>
        <v>43.375</v>
      </c>
      <c r="BB10" s="27" t="str">
        <f>'All Data by Depth'!BL41</f>
        <v>Clay-Loam to Clay</v>
      </c>
    </row>
    <row r="11" spans="1:54" x14ac:dyDescent="0.25">
      <c r="A11" s="27" t="s">
        <v>393</v>
      </c>
      <c r="B11" s="31">
        <f>'All Data by Depth'!L53</f>
        <v>6.4749999999999996</v>
      </c>
      <c r="C11" s="31">
        <f>'All Data by Depth'!M53</f>
        <v>5.4375</v>
      </c>
      <c r="D11" s="31">
        <f>'All Data by Depth'!N53</f>
        <v>0.20875000000000002</v>
      </c>
      <c r="E11" s="31">
        <f>'All Data by Depth'!O53</f>
        <v>1.2524999999999999</v>
      </c>
      <c r="F11" s="35">
        <f>'All Data by Depth'!P53</f>
        <v>26.375</v>
      </c>
      <c r="G11" s="38" t="str">
        <f>'All Data by Depth'!Q53</f>
        <v>7, 8, 2</v>
      </c>
      <c r="H11" s="27" t="str">
        <f>'All Data by Depth'!R53</f>
        <v>Strong-Complete</v>
      </c>
      <c r="I11" s="90" t="str">
        <f>'All Data by Depth'!S53</f>
        <v>9-14</v>
      </c>
      <c r="J11" s="27" t="str">
        <f>'All Data by Depth'!T53</f>
        <v>Water Stable-Partial</v>
      </c>
      <c r="K11" s="24"/>
      <c r="L11" s="34">
        <f>'All Data by Depth'!V53</f>
        <v>235</v>
      </c>
      <c r="M11" s="34">
        <f>'All Data by Depth'!W53</f>
        <v>727.51249999999993</v>
      </c>
      <c r="N11" s="34">
        <f>'All Data by Depth'!X53</f>
        <v>52.296250000000001</v>
      </c>
      <c r="O11" s="34">
        <f>'All Data by Depth'!Y53</f>
        <v>606.625</v>
      </c>
      <c r="P11" s="34">
        <f>'All Data by Depth'!Z53</f>
        <v>15.75</v>
      </c>
      <c r="Q11" s="24"/>
      <c r="R11" s="31">
        <f>'All Data by Depth'!AB53</f>
        <v>1.1749999999999998</v>
      </c>
      <c r="S11" s="31">
        <f>'All Data by Depth'!AC53</f>
        <v>6.0124999999999993</v>
      </c>
      <c r="T11" s="31">
        <f>'All Data by Depth'!AD53</f>
        <v>0.13375000000000001</v>
      </c>
      <c r="U11" s="31">
        <f>'All Data by Depth'!AE53</f>
        <v>2.6374999999999993</v>
      </c>
      <c r="V11" s="31">
        <f>'All Data by Depth'!AF53</f>
        <v>0.17499999999999999</v>
      </c>
      <c r="W11" s="31">
        <f>'All Data by Depth'!AG53</f>
        <v>10.1</v>
      </c>
      <c r="X11" s="24"/>
      <c r="Y11" s="31">
        <f>'All Data by Depth'!AI53</f>
        <v>11.45</v>
      </c>
      <c r="Z11" s="31">
        <f>'All Data by Depth'!AJ53</f>
        <v>59.375</v>
      </c>
      <c r="AA11" s="31">
        <f>'All Data by Depth'!AK53</f>
        <v>1.325</v>
      </c>
      <c r="AB11" s="35">
        <f>'All Data by Depth'!AL53</f>
        <v>26.375</v>
      </c>
      <c r="AC11" s="31">
        <f>'All Data by Depth'!AM53</f>
        <v>1.7875000000000001</v>
      </c>
      <c r="AD11" s="24"/>
      <c r="AE11" s="31">
        <f>'All Data by Depth'!AO53</f>
        <v>0.20000000000000004</v>
      </c>
      <c r="AF11" s="24"/>
      <c r="AG11" s="31">
        <f>'All Data by Depth'!AQ53</f>
        <v>27.7</v>
      </c>
      <c r="AH11" s="24"/>
      <c r="AI11" s="31">
        <f>'All Data by Depth'!AS53</f>
        <v>0</v>
      </c>
      <c r="AJ11" s="31">
        <f>'All Data by Depth'!AT53</f>
        <v>0</v>
      </c>
      <c r="AK11" s="24"/>
      <c r="AL11" s="34">
        <f>'All Data by Depth'!AV53</f>
        <v>51.875</v>
      </c>
      <c r="AM11" s="24"/>
      <c r="AN11" s="90" t="str">
        <f>'All Data by Depth'!AX53</f>
        <v>9-14</v>
      </c>
      <c r="AO11" s="27" t="str">
        <f>'All Data by Depth'!AY53</f>
        <v>Water Stable-Partial</v>
      </c>
      <c r="AP11" s="38" t="str">
        <f>'All Data by Depth'!AZ53</f>
        <v>7, 8, 2</v>
      </c>
      <c r="AQ11" s="24"/>
      <c r="AR11" s="94" t="str">
        <f>'All Data by Depth'!BB53</f>
        <v>Nil-Strong</v>
      </c>
      <c r="AS11" s="95" t="str">
        <f>'All Data by Depth'!BC53</f>
        <v>Strong-Complete</v>
      </c>
      <c r="AT11" s="100" t="str">
        <f>'All Data by Depth'!BD53</f>
        <v>Strong</v>
      </c>
      <c r="AU11" s="27" t="str">
        <f>'All Data by Depth'!BE53</f>
        <v>Strong-Complete</v>
      </c>
      <c r="AW11" s="34">
        <f>'All Data by Depth'!BG53</f>
        <v>16.625</v>
      </c>
      <c r="AX11" s="104">
        <f>'All Data by Depth'!BH53</f>
        <v>32</v>
      </c>
      <c r="AY11" s="34">
        <f>'All Data by Depth'!BI53</f>
        <v>30.625</v>
      </c>
      <c r="AZ11" s="34">
        <f>'All Data by Depth'!BJ53</f>
        <v>21.125</v>
      </c>
      <c r="BA11" s="34">
        <f>'All Data by Depth'!BK53</f>
        <v>51.75</v>
      </c>
      <c r="BB11" s="27" t="str">
        <f>'All Data by Depth'!BL53</f>
        <v>Clay-Loam to Clay</v>
      </c>
    </row>
    <row r="12" spans="1:54" ht="13.5" thickBot="1" x14ac:dyDescent="0.3">
      <c r="A12" s="41" t="s">
        <v>394</v>
      </c>
      <c r="B12" s="45">
        <f>'All Data by Depth'!L65</f>
        <v>6.5625</v>
      </c>
      <c r="C12" s="45">
        <f>'All Data by Depth'!M65</f>
        <v>5.45</v>
      </c>
      <c r="D12" s="45">
        <f>'All Data by Depth'!N65</f>
        <v>0.22624999999999998</v>
      </c>
      <c r="E12" s="45">
        <f>'All Data by Depth'!O65</f>
        <v>1.3574999999999999</v>
      </c>
      <c r="F12" s="49">
        <f>'All Data by Depth'!P65</f>
        <v>28.25</v>
      </c>
      <c r="G12" s="72" t="str">
        <f>'All Data by Depth'!Q65</f>
        <v>7, 8, 2</v>
      </c>
      <c r="H12" s="41" t="str">
        <f>'All Data by Depth'!R65</f>
        <v>Strong-Complete</v>
      </c>
      <c r="I12" s="92" t="str">
        <f>'All Data by Depth'!S65</f>
        <v>11-14</v>
      </c>
      <c r="J12" s="41" t="str">
        <f>'All Data by Depth'!T65</f>
        <v>Water Stable-Partial</v>
      </c>
      <c r="K12" s="24"/>
      <c r="L12" s="48">
        <f>'All Data by Depth'!V65</f>
        <v>262.5</v>
      </c>
      <c r="M12" s="48">
        <f>'All Data by Depth'!W65</f>
        <v>809.1875</v>
      </c>
      <c r="N12" s="48">
        <f>'All Data by Depth'!X65</f>
        <v>57.183749999999989</v>
      </c>
      <c r="O12" s="48">
        <f>'All Data by Depth'!Y65</f>
        <v>756.125</v>
      </c>
      <c r="P12" s="48">
        <f>'All Data by Depth'!Z65</f>
        <v>12.375</v>
      </c>
      <c r="Q12" s="24"/>
      <c r="R12" s="45">
        <f>'All Data by Depth'!AB65</f>
        <v>1.3125</v>
      </c>
      <c r="S12" s="45">
        <f>'All Data by Depth'!AC65</f>
        <v>6.6875</v>
      </c>
      <c r="T12" s="45">
        <f>'All Data by Depth'!AD65</f>
        <v>0.14625000000000002</v>
      </c>
      <c r="U12" s="45">
        <f>'All Data by Depth'!AE65</f>
        <v>3.2875000000000001</v>
      </c>
      <c r="V12" s="45">
        <f>'All Data by Depth'!AF65</f>
        <v>0.13750000000000001</v>
      </c>
      <c r="W12" s="45">
        <f>'All Data by Depth'!AG65</f>
        <v>11.512500000000001</v>
      </c>
      <c r="X12" s="24"/>
      <c r="Y12" s="45">
        <f>'All Data by Depth'!AI65</f>
        <v>11.375</v>
      </c>
      <c r="Z12" s="45">
        <f>'All Data by Depth'!AJ65</f>
        <v>58</v>
      </c>
      <c r="AA12" s="45">
        <f>'All Data by Depth'!AK65</f>
        <v>1.2874999999999999</v>
      </c>
      <c r="AB12" s="49">
        <f>'All Data by Depth'!AL65</f>
        <v>28.25</v>
      </c>
      <c r="AC12" s="45">
        <f>'All Data by Depth'!AM65</f>
        <v>1.2749999999999999</v>
      </c>
      <c r="AD12" s="24"/>
      <c r="AE12" s="45">
        <f>'All Data by Depth'!AO65</f>
        <v>0.21250000000000002</v>
      </c>
      <c r="AF12" s="24"/>
      <c r="AG12" s="45">
        <f>'All Data by Depth'!AQ65</f>
        <v>29.537500000000001</v>
      </c>
      <c r="AH12" s="24"/>
      <c r="AI12" s="45">
        <f>'All Data by Depth'!AS65</f>
        <v>0</v>
      </c>
      <c r="AJ12" s="45">
        <f>'All Data by Depth'!AT65</f>
        <v>0</v>
      </c>
      <c r="AK12" s="24"/>
      <c r="AL12" s="48">
        <f>'All Data by Depth'!AV65</f>
        <v>57.25</v>
      </c>
      <c r="AM12" s="24"/>
      <c r="AN12" s="92" t="str">
        <f>'All Data by Depth'!AX65</f>
        <v>11-14</v>
      </c>
      <c r="AO12" s="41" t="str">
        <f>'All Data by Depth'!AY65</f>
        <v>Water Stable-Partial</v>
      </c>
      <c r="AP12" s="72" t="str">
        <f>'All Data by Depth'!AZ65</f>
        <v>7, 8, 2</v>
      </c>
      <c r="AQ12" s="24"/>
      <c r="AR12" s="97" t="str">
        <f>'All Data by Depth'!BB65</f>
        <v>Strong</v>
      </c>
      <c r="AS12" s="96" t="str">
        <f>'All Data by Depth'!BC65</f>
        <v>Strong-Complete</v>
      </c>
      <c r="AT12" s="101" t="str">
        <f>'All Data by Depth'!BD65</f>
        <v>Strong</v>
      </c>
      <c r="AU12" s="41" t="str">
        <f>'All Data by Depth'!BE65</f>
        <v>Strong-Complete</v>
      </c>
      <c r="AW12" s="48">
        <f>'All Data by Depth'!BG65</f>
        <v>15.125</v>
      </c>
      <c r="AX12" s="105">
        <f>'All Data by Depth'!BH65</f>
        <v>38.75</v>
      </c>
      <c r="AY12" s="48">
        <f>'All Data by Depth'!BI65</f>
        <v>23</v>
      </c>
      <c r="AZ12" s="48">
        <f>'All Data by Depth'!BJ65</f>
        <v>23.25</v>
      </c>
      <c r="BA12" s="48">
        <f>'All Data by Depth'!BK65</f>
        <v>46.25</v>
      </c>
      <c r="BB12" s="41" t="str">
        <f>'All Data by Depth'!BL65</f>
        <v>Clay</v>
      </c>
    </row>
    <row r="16" spans="1:54" ht="13.5" thickBot="1" x14ac:dyDescent="0.3">
      <c r="A16" s="73" t="s">
        <v>324</v>
      </c>
    </row>
    <row r="17" spans="1:10" ht="13.5" thickBot="1" x14ac:dyDescent="0.3">
      <c r="A17" s="74"/>
      <c r="B17" s="53" t="s">
        <v>325</v>
      </c>
      <c r="C17" s="131" t="s">
        <v>326</v>
      </c>
      <c r="D17" s="132"/>
      <c r="E17" s="131" t="s">
        <v>327</v>
      </c>
      <c r="F17" s="133"/>
      <c r="G17" s="133"/>
      <c r="H17" s="132"/>
    </row>
    <row r="18" spans="1:10" ht="13.5" thickBot="1" x14ac:dyDescent="0.3">
      <c r="A18" s="74"/>
      <c r="B18" s="55"/>
      <c r="C18" s="129" t="s">
        <v>328</v>
      </c>
      <c r="D18" s="134"/>
      <c r="E18" s="129" t="s">
        <v>329</v>
      </c>
      <c r="F18" s="130"/>
      <c r="G18" s="130"/>
      <c r="H18" s="124"/>
    </row>
    <row r="19" spans="1:10" ht="13.5" thickBot="1" x14ac:dyDescent="0.3">
      <c r="A19" s="74"/>
      <c r="B19" s="56"/>
      <c r="C19" s="117" t="s">
        <v>330</v>
      </c>
      <c r="D19" s="125"/>
      <c r="E19" s="117" t="s">
        <v>331</v>
      </c>
      <c r="F19" s="127"/>
      <c r="G19" s="127"/>
      <c r="H19" s="118"/>
    </row>
    <row r="20" spans="1:10" ht="13.5" thickBot="1" x14ac:dyDescent="0.3">
      <c r="A20" s="74"/>
      <c r="B20" s="57"/>
      <c r="C20" s="117" t="s">
        <v>332</v>
      </c>
      <c r="D20" s="125"/>
      <c r="E20" s="117" t="s">
        <v>333</v>
      </c>
      <c r="F20" s="127"/>
      <c r="G20" s="127"/>
      <c r="H20" s="118"/>
    </row>
    <row r="21" spans="1:10" ht="13.5" thickBot="1" x14ac:dyDescent="0.3">
      <c r="A21" s="74"/>
      <c r="B21" s="58"/>
      <c r="C21" s="137" t="s">
        <v>334</v>
      </c>
      <c r="D21" s="126"/>
      <c r="E21" s="119" t="s">
        <v>335</v>
      </c>
      <c r="F21" s="128"/>
      <c r="G21" s="128"/>
      <c r="H21" s="120"/>
    </row>
    <row r="22" spans="1:10" x14ac:dyDescent="0.25">
      <c r="A22" s="74"/>
    </row>
    <row r="23" spans="1:10" ht="13.5" thickBot="1" x14ac:dyDescent="0.3">
      <c r="A23" s="73" t="s">
        <v>336</v>
      </c>
    </row>
    <row r="24" spans="1:10" ht="13.5" thickBot="1" x14ac:dyDescent="0.3">
      <c r="A24" s="74"/>
      <c r="B24" s="59" t="s">
        <v>325</v>
      </c>
      <c r="C24" s="131" t="s">
        <v>119</v>
      </c>
      <c r="D24" s="132"/>
      <c r="E24" s="131" t="s">
        <v>327</v>
      </c>
      <c r="F24" s="133"/>
      <c r="G24" s="133"/>
      <c r="H24" s="132"/>
    </row>
    <row r="25" spans="1:10" ht="13.5" thickBot="1" x14ac:dyDescent="0.3">
      <c r="A25" s="74"/>
      <c r="B25" s="60"/>
      <c r="C25" s="129" t="s">
        <v>395</v>
      </c>
      <c r="D25" s="134"/>
      <c r="E25" s="129" t="s">
        <v>397</v>
      </c>
      <c r="F25" s="130"/>
      <c r="G25" s="130"/>
      <c r="H25" s="124"/>
    </row>
    <row r="26" spans="1:10" ht="15.75" thickBot="1" x14ac:dyDescent="0.3">
      <c r="A26" s="74"/>
      <c r="B26" s="67"/>
      <c r="C26" s="121" t="s">
        <v>396</v>
      </c>
      <c r="D26" s="122"/>
      <c r="E26" s="121" t="s">
        <v>398</v>
      </c>
      <c r="F26" s="135"/>
      <c r="G26" s="135"/>
      <c r="H26" s="136"/>
    </row>
    <row r="27" spans="1:10" ht="13.5" thickBot="1" x14ac:dyDescent="0.3">
      <c r="A27" s="74"/>
      <c r="B27" s="56"/>
      <c r="C27" s="117">
        <v>3</v>
      </c>
      <c r="D27" s="125"/>
      <c r="E27" s="117" t="s">
        <v>399</v>
      </c>
      <c r="F27" s="127"/>
      <c r="G27" s="127"/>
      <c r="H27" s="118"/>
    </row>
    <row r="28" spans="1:10" ht="13.5" thickBot="1" x14ac:dyDescent="0.3">
      <c r="A28" s="74"/>
      <c r="B28" s="57"/>
      <c r="C28" s="117">
        <v>2</v>
      </c>
      <c r="D28" s="125"/>
      <c r="E28" s="117" t="s">
        <v>400</v>
      </c>
      <c r="F28" s="127"/>
      <c r="G28" s="127"/>
      <c r="H28" s="118"/>
    </row>
    <row r="29" spans="1:10" ht="13.5" thickBot="1" x14ac:dyDescent="0.3">
      <c r="A29" s="74"/>
      <c r="B29" s="58"/>
      <c r="C29" s="119">
        <v>1</v>
      </c>
      <c r="D29" s="126"/>
      <c r="E29" s="119" t="s">
        <v>401</v>
      </c>
      <c r="F29" s="128"/>
      <c r="G29" s="128"/>
      <c r="H29" s="120"/>
    </row>
    <row r="30" spans="1:10" x14ac:dyDescent="0.25">
      <c r="A30" s="74"/>
      <c r="B30" s="52"/>
      <c r="C30" s="52"/>
      <c r="D30" s="52"/>
    </row>
    <row r="31" spans="1:10" ht="13.5" thickBot="1" x14ac:dyDescent="0.3">
      <c r="A31" s="73" t="s">
        <v>337</v>
      </c>
    </row>
    <row r="32" spans="1:10" ht="13.5" thickBot="1" x14ac:dyDescent="0.3">
      <c r="A32" s="74"/>
      <c r="B32" s="59" t="s">
        <v>325</v>
      </c>
      <c r="C32" s="131" t="s">
        <v>338</v>
      </c>
      <c r="D32" s="132"/>
      <c r="E32" s="131" t="s">
        <v>327</v>
      </c>
      <c r="F32" s="133"/>
      <c r="G32" s="133"/>
      <c r="H32" s="133"/>
      <c r="I32" s="133"/>
      <c r="J32" s="132"/>
    </row>
    <row r="33" spans="1:10" ht="13.5" thickBot="1" x14ac:dyDescent="0.3">
      <c r="A33" s="74"/>
      <c r="B33" s="60"/>
      <c r="C33" s="129" t="s">
        <v>339</v>
      </c>
      <c r="D33" s="134"/>
      <c r="E33" s="129" t="s">
        <v>340</v>
      </c>
      <c r="F33" s="130"/>
      <c r="G33" s="130"/>
      <c r="H33" s="130"/>
      <c r="I33" s="130"/>
      <c r="J33" s="124"/>
    </row>
    <row r="34" spans="1:10" ht="13.5" thickBot="1" x14ac:dyDescent="0.3">
      <c r="A34" s="74"/>
      <c r="B34" s="56"/>
      <c r="C34" s="117" t="s">
        <v>341</v>
      </c>
      <c r="D34" s="125"/>
      <c r="E34" s="117" t="s">
        <v>342</v>
      </c>
      <c r="F34" s="127"/>
      <c r="G34" s="127"/>
      <c r="H34" s="127"/>
      <c r="I34" s="127"/>
      <c r="J34" s="118"/>
    </row>
    <row r="35" spans="1:10" ht="13.5" thickBot="1" x14ac:dyDescent="0.3">
      <c r="A35" s="74"/>
      <c r="B35" s="57"/>
      <c r="C35" s="117" t="s">
        <v>343</v>
      </c>
      <c r="D35" s="125"/>
      <c r="E35" s="117" t="s">
        <v>344</v>
      </c>
      <c r="F35" s="127"/>
      <c r="G35" s="127"/>
      <c r="H35" s="127"/>
      <c r="I35" s="127"/>
      <c r="J35" s="118"/>
    </row>
    <row r="36" spans="1:10" ht="13.5" thickBot="1" x14ac:dyDescent="0.3">
      <c r="A36" s="74"/>
      <c r="B36" s="58"/>
      <c r="C36" s="119" t="s">
        <v>345</v>
      </c>
      <c r="D36" s="126"/>
      <c r="E36" s="119" t="s">
        <v>346</v>
      </c>
      <c r="F36" s="128"/>
      <c r="G36" s="128"/>
      <c r="H36" s="128"/>
      <c r="I36" s="128"/>
      <c r="J36" s="120"/>
    </row>
    <row r="37" spans="1:10" x14ac:dyDescent="0.25">
      <c r="A37" s="74"/>
    </row>
    <row r="38" spans="1:10" ht="13.5" thickBot="1" x14ac:dyDescent="0.3">
      <c r="A38" s="73" t="s">
        <v>347</v>
      </c>
    </row>
    <row r="39" spans="1:10" ht="13.5" thickBot="1" x14ac:dyDescent="0.3">
      <c r="A39" s="74"/>
      <c r="B39" s="59" t="s">
        <v>325</v>
      </c>
      <c r="C39" s="131" t="s">
        <v>348</v>
      </c>
      <c r="D39" s="132"/>
      <c r="E39" s="131" t="s">
        <v>327</v>
      </c>
      <c r="F39" s="133"/>
      <c r="G39" s="133"/>
      <c r="H39" s="133"/>
      <c r="I39" s="133"/>
      <c r="J39" s="132"/>
    </row>
    <row r="40" spans="1:10" ht="13.5" thickBot="1" x14ac:dyDescent="0.3">
      <c r="A40" s="74"/>
      <c r="B40" s="60"/>
      <c r="C40" s="129" t="s">
        <v>234</v>
      </c>
      <c r="D40" s="134"/>
      <c r="E40" s="129" t="s">
        <v>349</v>
      </c>
      <c r="F40" s="130"/>
      <c r="G40" s="130"/>
      <c r="H40" s="130"/>
      <c r="I40" s="130"/>
      <c r="J40" s="124"/>
    </row>
    <row r="41" spans="1:10" ht="13.5" thickBot="1" x14ac:dyDescent="0.3">
      <c r="A41" s="74"/>
      <c r="B41" s="56"/>
      <c r="C41" s="117" t="s">
        <v>235</v>
      </c>
      <c r="D41" s="125"/>
      <c r="E41" s="117" t="s">
        <v>350</v>
      </c>
      <c r="F41" s="127"/>
      <c r="G41" s="127"/>
      <c r="H41" s="127"/>
      <c r="I41" s="127"/>
      <c r="J41" s="118"/>
    </row>
    <row r="42" spans="1:10" ht="13.5" thickBot="1" x14ac:dyDescent="0.3">
      <c r="A42" s="74"/>
      <c r="B42" s="57"/>
      <c r="C42" s="119" t="s">
        <v>240</v>
      </c>
      <c r="D42" s="126"/>
      <c r="E42" s="119" t="s">
        <v>351</v>
      </c>
      <c r="F42" s="128"/>
      <c r="G42" s="128"/>
      <c r="H42" s="128"/>
      <c r="I42" s="128"/>
      <c r="J42" s="120"/>
    </row>
    <row r="43" spans="1:10" x14ac:dyDescent="0.25">
      <c r="A43" s="74"/>
    </row>
    <row r="44" spans="1:10" ht="13.5" thickBot="1" x14ac:dyDescent="0.3">
      <c r="A44" s="73" t="s">
        <v>352</v>
      </c>
    </row>
    <row r="45" spans="1:10" ht="13.5" thickBot="1" x14ac:dyDescent="0.3">
      <c r="A45" s="74"/>
      <c r="B45" s="59" t="s">
        <v>325</v>
      </c>
      <c r="C45" s="131" t="s">
        <v>353</v>
      </c>
      <c r="D45" s="132"/>
      <c r="E45" s="131" t="s">
        <v>327</v>
      </c>
      <c r="F45" s="133"/>
      <c r="G45" s="133"/>
      <c r="H45" s="133"/>
      <c r="I45" s="133"/>
      <c r="J45" s="132"/>
    </row>
    <row r="46" spans="1:10" x14ac:dyDescent="0.25">
      <c r="A46" s="74"/>
      <c r="B46" s="61"/>
      <c r="C46" s="129" t="s">
        <v>354</v>
      </c>
      <c r="D46" s="134"/>
      <c r="E46" s="129" t="s">
        <v>355</v>
      </c>
      <c r="F46" s="130"/>
      <c r="G46" s="130"/>
      <c r="H46" s="130"/>
      <c r="I46" s="130"/>
      <c r="J46" s="124"/>
    </row>
    <row r="47" spans="1:10" x14ac:dyDescent="0.25">
      <c r="A47" s="74"/>
      <c r="B47" s="62"/>
      <c r="C47" s="117" t="s">
        <v>356</v>
      </c>
      <c r="D47" s="125"/>
      <c r="E47" s="117" t="s">
        <v>357</v>
      </c>
      <c r="F47" s="127"/>
      <c r="G47" s="127"/>
      <c r="H47" s="127"/>
      <c r="I47" s="127"/>
      <c r="J47" s="118"/>
    </row>
    <row r="48" spans="1:10" x14ac:dyDescent="0.25">
      <c r="A48" s="74"/>
      <c r="B48" s="63"/>
      <c r="C48" s="117" t="s">
        <v>358</v>
      </c>
      <c r="D48" s="125"/>
      <c r="E48" s="117" t="s">
        <v>359</v>
      </c>
      <c r="F48" s="127"/>
      <c r="G48" s="127"/>
      <c r="H48" s="127"/>
      <c r="I48" s="127"/>
      <c r="J48" s="118"/>
    </row>
    <row r="49" spans="1:10" x14ac:dyDescent="0.25">
      <c r="A49" s="74"/>
      <c r="B49" s="64"/>
      <c r="C49" s="117" t="s">
        <v>360</v>
      </c>
      <c r="D49" s="125"/>
      <c r="E49" s="117" t="s">
        <v>361</v>
      </c>
      <c r="F49" s="127"/>
      <c r="G49" s="127"/>
      <c r="H49" s="127"/>
      <c r="I49" s="127"/>
      <c r="J49" s="118"/>
    </row>
    <row r="50" spans="1:10" x14ac:dyDescent="0.25">
      <c r="A50" s="74"/>
      <c r="B50" s="65"/>
      <c r="C50" s="117" t="s">
        <v>362</v>
      </c>
      <c r="D50" s="125"/>
      <c r="E50" s="117" t="s">
        <v>363</v>
      </c>
      <c r="F50" s="127"/>
      <c r="G50" s="127"/>
      <c r="H50" s="127"/>
      <c r="I50" s="127"/>
      <c r="J50" s="118"/>
    </row>
    <row r="51" spans="1:10" ht="13.5" thickBot="1" x14ac:dyDescent="0.3">
      <c r="A51" s="74"/>
      <c r="B51" s="66"/>
      <c r="C51" s="119" t="s">
        <v>364</v>
      </c>
      <c r="D51" s="126"/>
      <c r="E51" s="119" t="s">
        <v>365</v>
      </c>
      <c r="F51" s="128"/>
      <c r="G51" s="128"/>
      <c r="H51" s="128"/>
      <c r="I51" s="128"/>
      <c r="J51" s="120"/>
    </row>
    <row r="52" spans="1:10" x14ac:dyDescent="0.25">
      <c r="A52" s="74"/>
    </row>
    <row r="53" spans="1:10" ht="13.5" thickBot="1" x14ac:dyDescent="0.3">
      <c r="A53" s="73" t="s">
        <v>366</v>
      </c>
    </row>
    <row r="54" spans="1:10" ht="13.5" thickBot="1" x14ac:dyDescent="0.3">
      <c r="B54" s="54" t="s">
        <v>325</v>
      </c>
      <c r="C54" s="123" t="s">
        <v>327</v>
      </c>
      <c r="D54" s="124"/>
    </row>
    <row r="55" spans="1:10" ht="13.5" thickBot="1" x14ac:dyDescent="0.3">
      <c r="B55" s="60"/>
      <c r="C55" s="117" t="s">
        <v>242</v>
      </c>
      <c r="D55" s="118"/>
    </row>
    <row r="56" spans="1:10" ht="13.5" thickBot="1" x14ac:dyDescent="0.3">
      <c r="B56" s="67"/>
      <c r="C56" s="117" t="s">
        <v>243</v>
      </c>
      <c r="D56" s="118"/>
    </row>
    <row r="57" spans="1:10" ht="13.5" thickBot="1" x14ac:dyDescent="0.3">
      <c r="B57" s="56"/>
      <c r="C57" s="117" t="s">
        <v>244</v>
      </c>
      <c r="D57" s="118"/>
    </row>
    <row r="58" spans="1:10" ht="13.5" thickBot="1" x14ac:dyDescent="0.3">
      <c r="B58" s="57"/>
      <c r="C58" s="117" t="s">
        <v>245</v>
      </c>
      <c r="D58" s="118"/>
    </row>
    <row r="59" spans="1:10" ht="13.5" thickBot="1" x14ac:dyDescent="0.3">
      <c r="B59" s="58"/>
      <c r="C59" s="119" t="s">
        <v>246</v>
      </c>
      <c r="D59" s="120"/>
    </row>
  </sheetData>
  <mergeCells count="60"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4:D24"/>
    <mergeCell ref="E24:H24"/>
    <mergeCell ref="C29:D29"/>
    <mergeCell ref="E29:H29"/>
    <mergeCell ref="C25:D25"/>
    <mergeCell ref="C27:D27"/>
    <mergeCell ref="C28:D28"/>
    <mergeCell ref="E25:H25"/>
    <mergeCell ref="E27:H27"/>
    <mergeCell ref="E28:H28"/>
    <mergeCell ref="C32:D32"/>
    <mergeCell ref="E32:J32"/>
    <mergeCell ref="C33:D33"/>
    <mergeCell ref="E33:J33"/>
    <mergeCell ref="C34:D34"/>
    <mergeCell ref="E34:J34"/>
    <mergeCell ref="C35:D35"/>
    <mergeCell ref="E35:J35"/>
    <mergeCell ref="C36:D36"/>
    <mergeCell ref="E36:J36"/>
    <mergeCell ref="C39:D39"/>
    <mergeCell ref="E39:J39"/>
    <mergeCell ref="C40:D40"/>
    <mergeCell ref="E40:J40"/>
    <mergeCell ref="C41:D41"/>
    <mergeCell ref="E41:J41"/>
    <mergeCell ref="C42:D42"/>
    <mergeCell ref="E42:J42"/>
    <mergeCell ref="C45:D45"/>
    <mergeCell ref="E45:J45"/>
    <mergeCell ref="C46:D46"/>
    <mergeCell ref="E46:J46"/>
    <mergeCell ref="C47:D47"/>
    <mergeCell ref="E47:J47"/>
    <mergeCell ref="C58:D58"/>
    <mergeCell ref="C59:D59"/>
    <mergeCell ref="C26:D26"/>
    <mergeCell ref="E26:H26"/>
    <mergeCell ref="C51:D51"/>
    <mergeCell ref="E51:J51"/>
    <mergeCell ref="C54:D54"/>
    <mergeCell ref="C55:D55"/>
    <mergeCell ref="C56:D56"/>
    <mergeCell ref="C57:D57"/>
    <mergeCell ref="C48:D48"/>
    <mergeCell ref="E48:J48"/>
    <mergeCell ref="C49:D49"/>
    <mergeCell ref="E49:J49"/>
    <mergeCell ref="C50:D50"/>
    <mergeCell ref="E50:J50"/>
  </mergeCells>
  <conditionalFormatting sqref="F8:F12">
    <cfRule type="cellIs" dxfId="139" priority="77" operator="lessThan">
      <formula>0.001</formula>
    </cfRule>
    <cfRule type="cellIs" dxfId="138" priority="78" operator="between">
      <formula>0.001</formula>
      <formula>5.99</formula>
    </cfRule>
    <cfRule type="cellIs" dxfId="137" priority="79" operator="between">
      <formula>6</formula>
      <formula>9.99</formula>
    </cfRule>
    <cfRule type="cellIs" dxfId="136" priority="80" operator="between">
      <formula>10</formula>
      <formula>14.99</formula>
    </cfRule>
    <cfRule type="cellIs" dxfId="135" priority="81" operator="greaterThanOrEqual">
      <formula>15</formula>
    </cfRule>
  </conditionalFormatting>
  <conditionalFormatting sqref="F8:F12">
    <cfRule type="cellIs" dxfId="134" priority="72" operator="lessThan">
      <formula>0.001</formula>
    </cfRule>
    <cfRule type="cellIs" dxfId="133" priority="73" operator="between">
      <formula>0.001</formula>
      <formula>5.99</formula>
    </cfRule>
    <cfRule type="cellIs" dxfId="132" priority="74" operator="between">
      <formula>6</formula>
      <formula>9.99</formula>
    </cfRule>
    <cfRule type="cellIs" dxfId="131" priority="75" operator="between">
      <formula>10</formula>
      <formula>14.99</formula>
    </cfRule>
    <cfRule type="cellIs" dxfId="130" priority="76" operator="greaterThanOrEqual">
      <formula>15</formula>
    </cfRule>
  </conditionalFormatting>
  <conditionalFormatting sqref="H8:H12">
    <cfRule type="containsText" dxfId="129" priority="63" operator="containsText" text="Complete">
      <formula>NOT(ISERROR(SEARCH("Complete",H8)))</formula>
    </cfRule>
    <cfRule type="containsText" dxfId="128" priority="64" operator="containsText" text="Strong">
      <formula>NOT(ISERROR(SEARCH("Strong",H8)))</formula>
    </cfRule>
    <cfRule type="containsText" dxfId="127" priority="65" operator="containsText" text="Moderate">
      <formula>NOT(ISERROR(SEARCH("Moderate",H8)))</formula>
    </cfRule>
    <cfRule type="containsText" dxfId="126" priority="66" operator="containsText" text="Slight">
      <formula>NOT(ISERROR(SEARCH("Slight",H8)))</formula>
    </cfRule>
    <cfRule type="containsText" dxfId="125" priority="67" operator="containsText" text="Nil">
      <formula>NOT(ISERROR(SEARCH("Nil",H8)))</formula>
    </cfRule>
  </conditionalFormatting>
  <conditionalFormatting sqref="H8:H12">
    <cfRule type="containsText" dxfId="124" priority="54" operator="containsText" text="Complete">
      <formula>NOT(ISERROR(SEARCH("Complete",H8)))</formula>
    </cfRule>
    <cfRule type="containsText" dxfId="123" priority="55" operator="containsText" text="Strong">
      <formula>NOT(ISERROR(SEARCH("Strong",H8)))</formula>
    </cfRule>
    <cfRule type="containsText" dxfId="122" priority="56" operator="containsText" text="Moderate">
      <formula>NOT(ISERROR(SEARCH("Moderate",H8)))</formula>
    </cfRule>
    <cfRule type="containsText" dxfId="121" priority="57" operator="containsText" text="Slight">
      <formula>NOT(ISERROR(SEARCH("Slight",H8)))</formula>
    </cfRule>
    <cfRule type="containsText" dxfId="120" priority="58" operator="containsText" text="Nil">
      <formula>NOT(ISERROR(SEARCH("Nil",H8)))</formula>
    </cfRule>
  </conditionalFormatting>
  <conditionalFormatting sqref="I8:I12">
    <cfRule type="cellIs" dxfId="119" priority="50" operator="between">
      <formula>0</formula>
      <formula>4</formula>
    </cfRule>
    <cfRule type="cellIs" dxfId="118" priority="51" operator="between">
      <formula>13</formula>
      <formula>16</formula>
    </cfRule>
    <cfRule type="cellIs" dxfId="117" priority="52" operator="between">
      <formula>9</formula>
      <formula>12</formula>
    </cfRule>
    <cfRule type="cellIs" dxfId="116" priority="53" operator="between">
      <formula>5</formula>
      <formula>8</formula>
    </cfRule>
  </conditionalFormatting>
  <conditionalFormatting sqref="J8:J12">
    <cfRule type="containsText" dxfId="115" priority="47" operator="containsText" text="Considerable">
      <formula>NOT(ISERROR(SEARCH("Considerable",J8)))</formula>
    </cfRule>
    <cfRule type="containsText" dxfId="114" priority="48" operator="containsText" text="Partial">
      <formula>NOT(ISERROR(SEARCH("Partial",J8)))</formula>
    </cfRule>
    <cfRule type="containsText" dxfId="113" priority="49" operator="containsText" text="Water Stable">
      <formula>NOT(ISERROR(SEARCH("Water Stable",J8)))</formula>
    </cfRule>
  </conditionalFormatting>
  <conditionalFormatting sqref="I8:I12">
    <cfRule type="cellIs" dxfId="112" priority="43" operator="between">
      <formula>0</formula>
      <formula>4</formula>
    </cfRule>
    <cfRule type="cellIs" dxfId="111" priority="44" operator="between">
      <formula>13</formula>
      <formula>16</formula>
    </cfRule>
    <cfRule type="cellIs" dxfId="110" priority="45" operator="between">
      <formula>9</formula>
      <formula>12</formula>
    </cfRule>
    <cfRule type="cellIs" dxfId="109" priority="46" operator="between">
      <formula>5</formula>
      <formula>8</formula>
    </cfRule>
  </conditionalFormatting>
  <conditionalFormatting sqref="J8:J12">
    <cfRule type="containsText" dxfId="108" priority="40" operator="containsText" text="Considerable">
      <formula>NOT(ISERROR(SEARCH("Considerable",J8)))</formula>
    </cfRule>
    <cfRule type="containsText" dxfId="107" priority="41" operator="containsText" text="Partial">
      <formula>NOT(ISERROR(SEARCH("Partial",J8)))</formula>
    </cfRule>
    <cfRule type="containsText" dxfId="106" priority="42" operator="containsText" text="Water Stable">
      <formula>NOT(ISERROR(SEARCH("Water Stable",J8)))</formula>
    </cfRule>
  </conditionalFormatting>
  <conditionalFormatting sqref="AB8:AB12">
    <cfRule type="cellIs" dxfId="105" priority="30" operator="lessThan">
      <formula>0.001</formula>
    </cfRule>
    <cfRule type="cellIs" dxfId="104" priority="31" operator="between">
      <formula>0.001</formula>
      <formula>5.99</formula>
    </cfRule>
    <cfRule type="cellIs" dxfId="103" priority="32" operator="between">
      <formula>6</formula>
      <formula>9.99</formula>
    </cfRule>
    <cfRule type="cellIs" dxfId="102" priority="33" operator="between">
      <formula>10</formula>
      <formula>14.99</formula>
    </cfRule>
    <cfRule type="cellIs" dxfId="101" priority="34" operator="greaterThanOrEqual">
      <formula>15</formula>
    </cfRule>
  </conditionalFormatting>
  <conditionalFormatting sqref="AB8:AB12">
    <cfRule type="cellIs" dxfId="100" priority="25" operator="lessThan">
      <formula>0.001</formula>
    </cfRule>
    <cfRule type="cellIs" dxfId="99" priority="26" operator="between">
      <formula>0.001</formula>
      <formula>5.99</formula>
    </cfRule>
    <cfRule type="cellIs" dxfId="98" priority="27" operator="between">
      <formula>6</formula>
      <formula>9.99</formula>
    </cfRule>
    <cfRule type="cellIs" dxfId="97" priority="28" operator="between">
      <formula>10</formula>
      <formula>14.99</formula>
    </cfRule>
    <cfRule type="cellIs" dxfId="96" priority="29" operator="greaterThanOrEqual">
      <formula>15</formula>
    </cfRule>
  </conditionalFormatting>
  <conditionalFormatting sqref="AU8:BB12">
    <cfRule type="containsText" dxfId="95" priority="20" operator="containsText" text="Complete">
      <formula>NOT(ISERROR(SEARCH("Complete",AU8)))</formula>
    </cfRule>
    <cfRule type="containsText" dxfId="94" priority="21" operator="containsText" text="Strong">
      <formula>NOT(ISERROR(SEARCH("Strong",AU8)))</formula>
    </cfRule>
    <cfRule type="containsText" dxfId="93" priority="22" operator="containsText" text="Moderate">
      <formula>NOT(ISERROR(SEARCH("Moderate",AU8)))</formula>
    </cfRule>
    <cfRule type="containsText" dxfId="92" priority="23" operator="containsText" text="Slight">
      <formula>NOT(ISERROR(SEARCH("Slight",AU8)))</formula>
    </cfRule>
    <cfRule type="containsText" dxfId="91" priority="24" operator="containsText" text="Nil">
      <formula>NOT(ISERROR(SEARCH("Nil",AU8)))</formula>
    </cfRule>
  </conditionalFormatting>
  <conditionalFormatting sqref="AU8:BB12">
    <cfRule type="containsText" dxfId="90" priority="15" operator="containsText" text="Complete">
      <formula>NOT(ISERROR(SEARCH("Complete",AU8)))</formula>
    </cfRule>
    <cfRule type="containsText" dxfId="89" priority="16" operator="containsText" text="Strong">
      <formula>NOT(ISERROR(SEARCH("Strong",AU8)))</formula>
    </cfRule>
    <cfRule type="containsText" dxfId="88" priority="17" operator="containsText" text="Moderate">
      <formula>NOT(ISERROR(SEARCH("Moderate",AU8)))</formula>
    </cfRule>
    <cfRule type="containsText" dxfId="87" priority="18" operator="containsText" text="Slight">
      <formula>NOT(ISERROR(SEARCH("Slight",AU8)))</formula>
    </cfRule>
    <cfRule type="containsText" dxfId="86" priority="19" operator="containsText" text="Nil">
      <formula>NOT(ISERROR(SEARCH("Nil",AU8)))</formula>
    </cfRule>
  </conditionalFormatting>
  <conditionalFormatting sqref="AN8:AN12">
    <cfRule type="cellIs" dxfId="85" priority="11" operator="between">
      <formula>0</formula>
      <formula>4</formula>
    </cfRule>
    <cfRule type="cellIs" dxfId="84" priority="12" operator="between">
      <formula>13</formula>
      <formula>16</formula>
    </cfRule>
    <cfRule type="cellIs" dxfId="83" priority="13" operator="between">
      <formula>9</formula>
      <formula>12</formula>
    </cfRule>
    <cfRule type="cellIs" dxfId="82" priority="14" operator="between">
      <formula>5</formula>
      <formula>8</formula>
    </cfRule>
  </conditionalFormatting>
  <conditionalFormatting sqref="AN8:AN12">
    <cfRule type="cellIs" dxfId="81" priority="7" operator="between">
      <formula>0</formula>
      <formula>4</formula>
    </cfRule>
    <cfRule type="cellIs" dxfId="80" priority="8" operator="between">
      <formula>13</formula>
      <formula>16</formula>
    </cfRule>
    <cfRule type="cellIs" dxfId="79" priority="9" operator="between">
      <formula>9</formula>
      <formula>12</formula>
    </cfRule>
    <cfRule type="cellIs" dxfId="78" priority="10" operator="between">
      <formula>5</formula>
      <formula>8</formula>
    </cfRule>
  </conditionalFormatting>
  <conditionalFormatting sqref="AO8:AO12">
    <cfRule type="containsText" dxfId="77" priority="4" operator="containsText" text="Considerable">
      <formula>NOT(ISERROR(SEARCH("Considerable",AO8)))</formula>
    </cfRule>
    <cfRule type="containsText" dxfId="76" priority="5" operator="containsText" text="Partial">
      <formula>NOT(ISERROR(SEARCH("Partial",AO8)))</formula>
    </cfRule>
    <cfRule type="containsText" dxfId="75" priority="6" operator="containsText" text="Water Stable">
      <formula>NOT(ISERROR(SEARCH("Water Stable",AO8)))</formula>
    </cfRule>
  </conditionalFormatting>
  <conditionalFormatting sqref="AO8:AO12">
    <cfRule type="containsText" dxfId="74" priority="1" operator="containsText" text="Considerable">
      <formula>NOT(ISERROR(SEARCH("Considerable",AO8)))</formula>
    </cfRule>
    <cfRule type="containsText" dxfId="73" priority="2" operator="containsText" text="Partial">
      <formula>NOT(ISERROR(SEARCH("Partial",AO8)))</formula>
    </cfRule>
    <cfRule type="containsText" dxfId="72" priority="3" operator="containsText" text="Water Stable">
      <formula>NOT(ISERROR(SEARCH("Water Stable",AO8)))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0ADF-3D90-4074-A21A-CF6D93B715F0}">
  <dimension ref="E3:M10"/>
  <sheetViews>
    <sheetView workbookViewId="0">
      <selection activeCell="M4" sqref="M4:M10"/>
    </sheetView>
  </sheetViews>
  <sheetFormatPr defaultRowHeight="15" x14ac:dyDescent="0.25"/>
  <cols>
    <col min="5" max="5" width="13.85546875" customWidth="1"/>
    <col min="11" max="11" width="19.28515625" customWidth="1"/>
    <col min="12" max="12" width="2.7109375" customWidth="1"/>
  </cols>
  <sheetData>
    <row r="3" spans="5:13" ht="15.75" thickBot="1" x14ac:dyDescent="0.3"/>
    <row r="4" spans="5:13" ht="26.25" thickBot="1" x14ac:dyDescent="0.3">
      <c r="E4" s="106" t="s">
        <v>389</v>
      </c>
      <c r="F4" s="3" t="s">
        <v>59</v>
      </c>
      <c r="G4" s="6" t="s">
        <v>60</v>
      </c>
      <c r="H4" s="3" t="s">
        <v>61</v>
      </c>
      <c r="I4" s="3" t="s">
        <v>62</v>
      </c>
      <c r="J4" s="3" t="s">
        <v>408</v>
      </c>
      <c r="K4" s="3" t="s">
        <v>75</v>
      </c>
      <c r="M4" s="3" t="s">
        <v>409</v>
      </c>
    </row>
    <row r="5" spans="5:13" ht="15.75" thickBot="1" x14ac:dyDescent="0.3">
      <c r="E5" s="106" t="s">
        <v>271</v>
      </c>
      <c r="F5" s="102" t="s">
        <v>217</v>
      </c>
      <c r="G5" s="6" t="s">
        <v>217</v>
      </c>
      <c r="H5" s="3" t="s">
        <v>217</v>
      </c>
      <c r="I5" s="3" t="s">
        <v>217</v>
      </c>
      <c r="J5" s="3" t="s">
        <v>217</v>
      </c>
      <c r="K5" s="3"/>
      <c r="M5" s="88" t="s">
        <v>217</v>
      </c>
    </row>
    <row r="6" spans="5:13" x14ac:dyDescent="0.25">
      <c r="E6" s="37" t="s">
        <v>390</v>
      </c>
      <c r="F6" s="107">
        <v>25.25</v>
      </c>
      <c r="G6" s="110">
        <v>16.25</v>
      </c>
      <c r="H6" s="22">
        <v>23</v>
      </c>
      <c r="I6" s="22">
        <v>35.5</v>
      </c>
      <c r="J6" s="107">
        <v>58.5</v>
      </c>
      <c r="K6" s="15" t="s">
        <v>407</v>
      </c>
      <c r="M6" s="113">
        <f>F6+G6</f>
        <v>41.5</v>
      </c>
    </row>
    <row r="7" spans="5:13" x14ac:dyDescent="0.25">
      <c r="E7" s="27" t="s">
        <v>391</v>
      </c>
      <c r="F7" s="108">
        <v>21.5</v>
      </c>
      <c r="G7" s="111">
        <v>19.5</v>
      </c>
      <c r="H7" s="34">
        <v>30.5</v>
      </c>
      <c r="I7" s="34">
        <v>29</v>
      </c>
      <c r="J7" s="108">
        <v>59.5</v>
      </c>
      <c r="K7" s="27" t="s">
        <v>407</v>
      </c>
      <c r="M7" s="114">
        <f t="shared" ref="M7:M10" si="0">F7+G7</f>
        <v>41</v>
      </c>
    </row>
    <row r="8" spans="5:13" x14ac:dyDescent="0.25">
      <c r="E8" s="27" t="s">
        <v>392</v>
      </c>
      <c r="F8" s="108">
        <v>17.75</v>
      </c>
      <c r="G8" s="111">
        <v>39</v>
      </c>
      <c r="H8" s="34">
        <v>19.375</v>
      </c>
      <c r="I8" s="34">
        <v>24</v>
      </c>
      <c r="J8" s="108">
        <v>43.375</v>
      </c>
      <c r="K8" s="27" t="s">
        <v>406</v>
      </c>
      <c r="M8" s="114">
        <f t="shared" si="0"/>
        <v>56.75</v>
      </c>
    </row>
    <row r="9" spans="5:13" x14ac:dyDescent="0.25">
      <c r="E9" s="27" t="s">
        <v>393</v>
      </c>
      <c r="F9" s="108">
        <v>16.625</v>
      </c>
      <c r="G9" s="111">
        <v>32</v>
      </c>
      <c r="H9" s="34">
        <v>30.625</v>
      </c>
      <c r="I9" s="34">
        <v>21.125</v>
      </c>
      <c r="J9" s="108">
        <v>51.75</v>
      </c>
      <c r="K9" s="27" t="s">
        <v>406</v>
      </c>
      <c r="M9" s="114">
        <f t="shared" si="0"/>
        <v>48.625</v>
      </c>
    </row>
    <row r="10" spans="5:13" ht="15.75" thickBot="1" x14ac:dyDescent="0.3">
      <c r="E10" s="41" t="s">
        <v>394</v>
      </c>
      <c r="F10" s="109">
        <v>15.125</v>
      </c>
      <c r="G10" s="112">
        <v>38.75</v>
      </c>
      <c r="H10" s="48">
        <v>23</v>
      </c>
      <c r="I10" s="48">
        <v>23.25</v>
      </c>
      <c r="J10" s="109">
        <v>46.25</v>
      </c>
      <c r="K10" s="41" t="s">
        <v>60</v>
      </c>
      <c r="M10" s="115">
        <f t="shared" si="0"/>
        <v>53.875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CE05-1B64-4ADD-A35B-DB1BA342073D}">
  <dimension ref="A1:I32"/>
  <sheetViews>
    <sheetView topLeftCell="C23" zoomScale="120" zoomScaleNormal="120" workbookViewId="0">
      <selection activeCell="S51" sqref="S51"/>
    </sheetView>
  </sheetViews>
  <sheetFormatPr defaultRowHeight="15" x14ac:dyDescent="0.25"/>
  <cols>
    <col min="2" max="2" width="14.5703125" bestFit="1" customWidth="1"/>
  </cols>
  <sheetData>
    <row r="1" spans="1:9" x14ac:dyDescent="0.25">
      <c r="A1" t="s">
        <v>415</v>
      </c>
    </row>
    <row r="3" spans="1:9" ht="30.75" customHeight="1" thickBot="1" x14ac:dyDescent="0.3">
      <c r="A3" t="s">
        <v>410</v>
      </c>
      <c r="B3" s="116" t="s">
        <v>417</v>
      </c>
      <c r="C3" s="116" t="s">
        <v>418</v>
      </c>
      <c r="D3" s="116" t="s">
        <v>419</v>
      </c>
      <c r="E3" s="116" t="s">
        <v>420</v>
      </c>
      <c r="F3" s="116" t="s">
        <v>421</v>
      </c>
      <c r="G3" s="116" t="s">
        <v>422</v>
      </c>
      <c r="H3" s="116" t="s">
        <v>423</v>
      </c>
      <c r="I3" s="116" t="s">
        <v>424</v>
      </c>
    </row>
    <row r="4" spans="1:9" x14ac:dyDescent="0.25">
      <c r="A4" t="s">
        <v>390</v>
      </c>
      <c r="B4" s="21">
        <v>2.9</v>
      </c>
      <c r="C4" s="21">
        <v>5</v>
      </c>
      <c r="D4" s="21">
        <v>7.2</v>
      </c>
      <c r="E4" s="21">
        <v>3.5</v>
      </c>
      <c r="F4" s="21">
        <v>4.4000000000000004</v>
      </c>
      <c r="G4" s="21">
        <v>1.9</v>
      </c>
      <c r="H4" s="21">
        <v>6.7</v>
      </c>
      <c r="I4" s="21">
        <v>1.9</v>
      </c>
    </row>
    <row r="5" spans="1:9" x14ac:dyDescent="0.25">
      <c r="A5" t="s">
        <v>411</v>
      </c>
      <c r="B5" s="33">
        <v>18</v>
      </c>
      <c r="C5" s="33">
        <v>9.1</v>
      </c>
      <c r="D5" s="33">
        <v>7.4</v>
      </c>
      <c r="E5" s="33">
        <v>5.0999999999999996</v>
      </c>
      <c r="F5" s="33">
        <v>6.4</v>
      </c>
      <c r="G5" s="33">
        <v>6.2</v>
      </c>
      <c r="H5" s="33">
        <v>6.4</v>
      </c>
      <c r="I5" s="33">
        <v>2</v>
      </c>
    </row>
    <row r="6" spans="1:9" x14ac:dyDescent="0.25">
      <c r="A6" t="s">
        <v>412</v>
      </c>
      <c r="B6" s="33">
        <v>32</v>
      </c>
      <c r="C6" s="33">
        <v>16</v>
      </c>
      <c r="D6" s="33">
        <v>28</v>
      </c>
      <c r="E6" s="33">
        <v>24</v>
      </c>
      <c r="F6" s="33">
        <v>14</v>
      </c>
      <c r="G6" s="33">
        <v>13</v>
      </c>
      <c r="H6" s="33">
        <v>23</v>
      </c>
      <c r="I6" s="33">
        <v>6.2</v>
      </c>
    </row>
    <row r="7" spans="1:9" x14ac:dyDescent="0.25">
      <c r="A7" t="s">
        <v>413</v>
      </c>
      <c r="B7" s="33">
        <v>32</v>
      </c>
      <c r="C7" s="33">
        <v>28</v>
      </c>
      <c r="D7" s="33">
        <v>34</v>
      </c>
      <c r="E7" s="33">
        <v>32</v>
      </c>
      <c r="F7" s="33">
        <v>23</v>
      </c>
      <c r="G7" s="33">
        <v>22</v>
      </c>
      <c r="H7" s="33">
        <v>26</v>
      </c>
      <c r="I7" s="33">
        <v>14</v>
      </c>
    </row>
    <row r="8" spans="1:9" ht="15.75" thickBot="1" x14ac:dyDescent="0.3">
      <c r="A8" t="s">
        <v>414</v>
      </c>
      <c r="B8" s="47">
        <v>31</v>
      </c>
      <c r="C8" s="47">
        <v>32</v>
      </c>
      <c r="D8" s="47">
        <v>36</v>
      </c>
      <c r="E8" s="47">
        <v>33</v>
      </c>
      <c r="F8" s="47">
        <v>21</v>
      </c>
      <c r="G8" s="47">
        <v>25</v>
      </c>
      <c r="H8" s="47">
        <v>34</v>
      </c>
      <c r="I8" s="47">
        <v>14</v>
      </c>
    </row>
    <row r="25" spans="1:9" x14ac:dyDescent="0.25">
      <c r="A25" t="s">
        <v>416</v>
      </c>
    </row>
    <row r="27" spans="1:9" ht="30.75" thickBot="1" x14ac:dyDescent="0.3">
      <c r="A27" t="s">
        <v>410</v>
      </c>
      <c r="B27" s="116" t="s">
        <v>417</v>
      </c>
      <c r="C27" s="116" t="s">
        <v>418</v>
      </c>
      <c r="D27" s="116" t="s">
        <v>419</v>
      </c>
      <c r="E27" s="116" t="s">
        <v>420</v>
      </c>
      <c r="F27" s="116" t="s">
        <v>421</v>
      </c>
      <c r="G27" s="116" t="s">
        <v>422</v>
      </c>
      <c r="H27" s="116" t="s">
        <v>423</v>
      </c>
      <c r="I27" s="116" t="s">
        <v>424</v>
      </c>
    </row>
    <row r="28" spans="1:9" x14ac:dyDescent="0.25">
      <c r="A28" t="s">
        <v>390</v>
      </c>
      <c r="B28" s="15">
        <v>1</v>
      </c>
      <c r="C28" s="15">
        <v>2</v>
      </c>
      <c r="D28" s="15">
        <v>4</v>
      </c>
      <c r="E28" s="15">
        <v>5</v>
      </c>
      <c r="F28" s="15">
        <v>2</v>
      </c>
      <c r="G28" s="15">
        <v>0</v>
      </c>
      <c r="H28" s="15">
        <v>1</v>
      </c>
      <c r="I28" s="15">
        <v>4</v>
      </c>
    </row>
    <row r="29" spans="1:9" x14ac:dyDescent="0.25">
      <c r="A29" t="s">
        <v>411</v>
      </c>
      <c r="B29" s="27">
        <v>14</v>
      </c>
      <c r="C29" s="27">
        <v>11</v>
      </c>
      <c r="D29" s="27">
        <v>8</v>
      </c>
      <c r="E29" s="27">
        <v>8</v>
      </c>
      <c r="F29" s="27">
        <v>8</v>
      </c>
      <c r="G29" s="27">
        <v>4</v>
      </c>
      <c r="H29" s="27">
        <v>7</v>
      </c>
      <c r="I29" s="27">
        <v>8</v>
      </c>
    </row>
    <row r="30" spans="1:9" x14ac:dyDescent="0.25">
      <c r="A30" t="s">
        <v>412</v>
      </c>
      <c r="B30" s="27">
        <v>11</v>
      </c>
      <c r="C30" s="27">
        <v>5</v>
      </c>
      <c r="D30" s="27">
        <v>12</v>
      </c>
      <c r="E30" s="27">
        <v>7</v>
      </c>
      <c r="F30" s="27">
        <v>2</v>
      </c>
      <c r="G30" s="27">
        <v>1</v>
      </c>
      <c r="H30" s="27">
        <v>12</v>
      </c>
      <c r="I30" s="27">
        <v>0</v>
      </c>
    </row>
    <row r="31" spans="1:9" x14ac:dyDescent="0.25">
      <c r="A31" t="s">
        <v>413</v>
      </c>
      <c r="B31" s="27">
        <v>14</v>
      </c>
      <c r="C31" s="27">
        <v>13</v>
      </c>
      <c r="D31" s="27">
        <v>10</v>
      </c>
      <c r="E31" s="27">
        <v>14</v>
      </c>
      <c r="F31" s="27">
        <v>14</v>
      </c>
      <c r="G31" s="27">
        <v>14</v>
      </c>
      <c r="H31" s="27">
        <v>13</v>
      </c>
      <c r="I31" s="27">
        <v>9</v>
      </c>
    </row>
    <row r="32" spans="1:9" ht="15.75" thickBot="1" x14ac:dyDescent="0.3">
      <c r="A32" t="s">
        <v>414</v>
      </c>
      <c r="B32" s="41">
        <v>14</v>
      </c>
      <c r="C32" s="41">
        <v>11</v>
      </c>
      <c r="D32" s="41">
        <v>12</v>
      </c>
      <c r="E32" s="41">
        <v>13</v>
      </c>
      <c r="F32" s="41">
        <v>14</v>
      </c>
      <c r="G32" s="41">
        <v>14</v>
      </c>
      <c r="H32" s="41">
        <v>14</v>
      </c>
      <c r="I32" s="41">
        <v>12</v>
      </c>
    </row>
  </sheetData>
  <phoneticPr fontId="18" type="noConversion"/>
  <conditionalFormatting sqref="B4:B8">
    <cfRule type="cellIs" dxfId="71" priority="68" operator="lessThan">
      <formula>0.001</formula>
    </cfRule>
    <cfRule type="cellIs" dxfId="70" priority="69" operator="between">
      <formula>0.001</formula>
      <formula>5.99</formula>
    </cfRule>
    <cfRule type="cellIs" dxfId="69" priority="70" operator="between">
      <formula>6</formula>
      <formula>9.99</formula>
    </cfRule>
    <cfRule type="cellIs" dxfId="68" priority="71" operator="between">
      <formula>10</formula>
      <formula>14.99</formula>
    </cfRule>
    <cfRule type="cellIs" dxfId="67" priority="72" operator="greaterThanOrEqual">
      <formula>15</formula>
    </cfRule>
  </conditionalFormatting>
  <conditionalFormatting sqref="C4:C8">
    <cfRule type="cellIs" dxfId="66" priority="63" operator="lessThan">
      <formula>0.001</formula>
    </cfRule>
    <cfRule type="cellIs" dxfId="65" priority="64" operator="between">
      <formula>0.001</formula>
      <formula>5.99</formula>
    </cfRule>
    <cfRule type="cellIs" dxfId="64" priority="65" operator="between">
      <formula>6</formula>
      <formula>9.99</formula>
    </cfRule>
    <cfRule type="cellIs" dxfId="63" priority="66" operator="between">
      <formula>10</formula>
      <formula>14.99</formula>
    </cfRule>
    <cfRule type="cellIs" dxfId="62" priority="67" operator="greaterThanOrEqual">
      <formula>15</formula>
    </cfRule>
  </conditionalFormatting>
  <conditionalFormatting sqref="D4:D8">
    <cfRule type="cellIs" dxfId="61" priority="58" operator="lessThan">
      <formula>0.001</formula>
    </cfRule>
    <cfRule type="cellIs" dxfId="60" priority="59" operator="between">
      <formula>0.001</formula>
      <formula>5.99</formula>
    </cfRule>
    <cfRule type="cellIs" dxfId="59" priority="60" operator="between">
      <formula>6</formula>
      <formula>9.99</formula>
    </cfRule>
    <cfRule type="cellIs" dxfId="58" priority="61" operator="between">
      <formula>10</formula>
      <formula>14.99</formula>
    </cfRule>
    <cfRule type="cellIs" dxfId="57" priority="62" operator="greaterThanOrEqual">
      <formula>15</formula>
    </cfRule>
  </conditionalFormatting>
  <conditionalFormatting sqref="E4:E8">
    <cfRule type="cellIs" dxfId="56" priority="53" operator="lessThan">
      <formula>0.001</formula>
    </cfRule>
    <cfRule type="cellIs" dxfId="55" priority="54" operator="between">
      <formula>0.001</formula>
      <formula>5.99</formula>
    </cfRule>
    <cfRule type="cellIs" dxfId="54" priority="55" operator="between">
      <formula>6</formula>
      <formula>9.99</formula>
    </cfRule>
    <cfRule type="cellIs" dxfId="53" priority="56" operator="between">
      <formula>10</formula>
      <formula>14.99</formula>
    </cfRule>
    <cfRule type="cellIs" dxfId="52" priority="57" operator="greaterThanOrEqual">
      <formula>15</formula>
    </cfRule>
  </conditionalFormatting>
  <conditionalFormatting sqref="F4:F8">
    <cfRule type="cellIs" dxfId="51" priority="48" operator="lessThan">
      <formula>0.001</formula>
    </cfRule>
    <cfRule type="cellIs" dxfId="50" priority="49" operator="between">
      <formula>0.001</formula>
      <formula>5.99</formula>
    </cfRule>
    <cfRule type="cellIs" dxfId="49" priority="50" operator="between">
      <formula>6</formula>
      <formula>9.99</formula>
    </cfRule>
    <cfRule type="cellIs" dxfId="48" priority="51" operator="between">
      <formula>10</formula>
      <formula>14.99</formula>
    </cfRule>
    <cfRule type="cellIs" dxfId="47" priority="52" operator="greaterThanOrEqual">
      <formula>15</formula>
    </cfRule>
  </conditionalFormatting>
  <conditionalFormatting sqref="G4:G8">
    <cfRule type="cellIs" dxfId="46" priority="43" operator="lessThan">
      <formula>0.001</formula>
    </cfRule>
    <cfRule type="cellIs" dxfId="45" priority="44" operator="between">
      <formula>0.001</formula>
      <formula>5.99</formula>
    </cfRule>
    <cfRule type="cellIs" dxfId="44" priority="45" operator="between">
      <formula>6</formula>
      <formula>9.99</formula>
    </cfRule>
    <cfRule type="cellIs" dxfId="43" priority="46" operator="between">
      <formula>10</formula>
      <formula>14.99</formula>
    </cfRule>
    <cfRule type="cellIs" dxfId="42" priority="47" operator="greaterThanOrEqual">
      <formula>15</formula>
    </cfRule>
  </conditionalFormatting>
  <conditionalFormatting sqref="H4:H8">
    <cfRule type="cellIs" dxfId="41" priority="38" operator="lessThan">
      <formula>0.001</formula>
    </cfRule>
    <cfRule type="cellIs" dxfId="40" priority="39" operator="between">
      <formula>0.001</formula>
      <formula>5.99</formula>
    </cfRule>
    <cfRule type="cellIs" dxfId="39" priority="40" operator="between">
      <formula>6</formula>
      <formula>9.99</formula>
    </cfRule>
    <cfRule type="cellIs" dxfId="38" priority="41" operator="between">
      <formula>10</formula>
      <formula>14.99</formula>
    </cfRule>
    <cfRule type="cellIs" dxfId="37" priority="42" operator="greaterThanOrEqual">
      <formula>15</formula>
    </cfRule>
  </conditionalFormatting>
  <conditionalFormatting sqref="I4:I8">
    <cfRule type="cellIs" dxfId="36" priority="33" operator="lessThan">
      <formula>0.001</formula>
    </cfRule>
    <cfRule type="cellIs" dxfId="35" priority="34" operator="between">
      <formula>0.001</formula>
      <formula>5.99</formula>
    </cfRule>
    <cfRule type="cellIs" dxfId="34" priority="35" operator="between">
      <formula>6</formula>
      <formula>9.99</formula>
    </cfRule>
    <cfRule type="cellIs" dxfId="33" priority="36" operator="between">
      <formula>10</formula>
      <formula>14.99</formula>
    </cfRule>
    <cfRule type="cellIs" dxfId="32" priority="37" operator="greaterThanOrEqual">
      <formula>15</formula>
    </cfRule>
  </conditionalFormatting>
  <conditionalFormatting sqref="B28:B32">
    <cfRule type="cellIs" dxfId="31" priority="29" operator="between">
      <formula>0</formula>
      <formula>4</formula>
    </cfRule>
    <cfRule type="cellIs" dxfId="30" priority="30" operator="between">
      <formula>13</formula>
      <formula>16</formula>
    </cfRule>
    <cfRule type="cellIs" dxfId="29" priority="31" operator="between">
      <formula>9</formula>
      <formula>12</formula>
    </cfRule>
    <cfRule type="cellIs" dxfId="28" priority="32" operator="between">
      <formula>5</formula>
      <formula>8</formula>
    </cfRule>
  </conditionalFormatting>
  <conditionalFormatting sqref="C28:C32">
    <cfRule type="cellIs" dxfId="27" priority="25" operator="between">
      <formula>0</formula>
      <formula>4</formula>
    </cfRule>
    <cfRule type="cellIs" dxfId="26" priority="26" operator="between">
      <formula>13</formula>
      <formula>16</formula>
    </cfRule>
    <cfRule type="cellIs" dxfId="25" priority="27" operator="between">
      <formula>9</formula>
      <formula>12</formula>
    </cfRule>
    <cfRule type="cellIs" dxfId="24" priority="28" operator="between">
      <formula>5</formula>
      <formula>8</formula>
    </cfRule>
  </conditionalFormatting>
  <conditionalFormatting sqref="D28:D32">
    <cfRule type="cellIs" dxfId="23" priority="21" operator="between">
      <formula>0</formula>
      <formula>4</formula>
    </cfRule>
    <cfRule type="cellIs" dxfId="22" priority="22" operator="between">
      <formula>13</formula>
      <formula>16</formula>
    </cfRule>
    <cfRule type="cellIs" dxfId="21" priority="23" operator="between">
      <formula>9</formula>
      <formula>12</formula>
    </cfRule>
    <cfRule type="cellIs" dxfId="20" priority="24" operator="between">
      <formula>5</formula>
      <formula>8</formula>
    </cfRule>
  </conditionalFormatting>
  <conditionalFormatting sqref="E28:E32">
    <cfRule type="cellIs" dxfId="19" priority="17" operator="between">
      <formula>0</formula>
      <formula>4</formula>
    </cfRule>
    <cfRule type="cellIs" dxfId="18" priority="18" operator="between">
      <formula>13</formula>
      <formula>16</formula>
    </cfRule>
    <cfRule type="cellIs" dxfId="17" priority="19" operator="between">
      <formula>9</formula>
      <formula>12</formula>
    </cfRule>
    <cfRule type="cellIs" dxfId="16" priority="20" operator="between">
      <formula>5</formula>
      <formula>8</formula>
    </cfRule>
  </conditionalFormatting>
  <conditionalFormatting sqref="F28:F32">
    <cfRule type="cellIs" dxfId="15" priority="13" operator="between">
      <formula>0</formula>
      <formula>4</formula>
    </cfRule>
    <cfRule type="cellIs" dxfId="14" priority="14" operator="between">
      <formula>13</formula>
      <formula>16</formula>
    </cfRule>
    <cfRule type="cellIs" dxfId="13" priority="15" operator="between">
      <formula>9</formula>
      <formula>12</formula>
    </cfRule>
    <cfRule type="cellIs" dxfId="12" priority="16" operator="between">
      <formula>5</formula>
      <formula>8</formula>
    </cfRule>
  </conditionalFormatting>
  <conditionalFormatting sqref="G28:G32">
    <cfRule type="cellIs" dxfId="11" priority="9" operator="between">
      <formula>0</formula>
      <formula>4</formula>
    </cfRule>
    <cfRule type="cellIs" dxfId="10" priority="10" operator="between">
      <formula>13</formula>
      <formula>16</formula>
    </cfRule>
    <cfRule type="cellIs" dxfId="9" priority="11" operator="between">
      <formula>9</formula>
      <formula>12</formula>
    </cfRule>
    <cfRule type="cellIs" dxfId="8" priority="12" operator="between">
      <formula>5</formula>
      <formula>8</formula>
    </cfRule>
  </conditionalFormatting>
  <conditionalFormatting sqref="H28:H32">
    <cfRule type="cellIs" dxfId="7" priority="5" operator="between">
      <formula>0</formula>
      <formula>4</formula>
    </cfRule>
    <cfRule type="cellIs" dxfId="6" priority="6" operator="between">
      <formula>13</formula>
      <formula>16</formula>
    </cfRule>
    <cfRule type="cellIs" dxfId="5" priority="7" operator="between">
      <formula>9</formula>
      <formula>12</formula>
    </cfRule>
    <cfRule type="cellIs" dxfId="4" priority="8" operator="between">
      <formula>5</formula>
      <formula>8</formula>
    </cfRule>
  </conditionalFormatting>
  <conditionalFormatting sqref="I28:I32">
    <cfRule type="cellIs" dxfId="3" priority="1" operator="between">
      <formula>0</formula>
      <formula>4</formula>
    </cfRule>
    <cfRule type="cellIs" dxfId="2" priority="2" operator="between">
      <formula>13</formula>
      <formula>16</formula>
    </cfRule>
    <cfRule type="cellIs" dxfId="1" priority="3" operator="between">
      <formula>9</formula>
      <formula>12</formula>
    </cfRule>
    <cfRule type="cellIs" dxfId="0" priority="4" operator="between">
      <formula>5</formula>
      <formula>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Results In Order Orig</vt:lpstr>
      <vt:lpstr>All Data</vt:lpstr>
      <vt:lpstr>All Data by Borehole</vt:lpstr>
      <vt:lpstr>All Data by Depth</vt:lpstr>
      <vt:lpstr>Summary of Averages</vt:lpstr>
      <vt:lpstr>PSA Results Hydrometer</vt:lpstr>
      <vt:lpstr>ESP and Dispersion 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Sonnenberg, Stephen</cp:lastModifiedBy>
  <dcterms:created xsi:type="dcterms:W3CDTF">2023-03-24T06:13:03Z</dcterms:created>
  <dcterms:modified xsi:type="dcterms:W3CDTF">2023-05-17T12:11:21Z</dcterms:modified>
</cp:coreProperties>
</file>